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6920" firstSheet="6" activeTab="8"/>
  </bookViews>
  <sheets>
    <sheet name="MEMORIAL DESCRITIVO" sheetId="1" r:id="rId1"/>
    <sheet name="Pla. Orçamentária" sheetId="3" r:id="rId2"/>
    <sheet name="CRONOGRAMA FÍSICO FINANCEIRO" sheetId="11" r:id="rId3"/>
    <sheet name="BDI" sheetId="7" r:id="rId4"/>
    <sheet name="COMP." sheetId="8" state="hidden" r:id="rId5"/>
    <sheet name="PONTOS DE ATENDIMENTO" sheetId="2" r:id="rId6"/>
    <sheet name="ACEITABILIDADE" sheetId="16" r:id="rId7"/>
    <sheet name="Composicao VARRIÇÃO " sheetId="9" r:id="rId8"/>
    <sheet name="Composicao IRRIGACAO" sheetId="10" r:id="rId9"/>
    <sheet name="parcela relevância" sheetId="15" r:id="rId10"/>
  </sheets>
  <externalReferences>
    <externalReference r:id="rId11"/>
    <externalReference r:id="rId12"/>
    <externalReference r:id="rId13"/>
    <externalReference r:id="rId14"/>
    <externalReference r:id="rId15"/>
    <externalReference r:id="rId16"/>
    <externalReference r:id="rId17"/>
    <externalReference r:id="rId18"/>
    <externalReference r:id="rId19"/>
  </externalReferences>
  <definedNames>
    <definedName name="_xlnm._FilterDatabase" localSheetId="4" hidden="1">COMP.!$A$1:$H$3264</definedName>
    <definedName name="_xlnm._FilterDatabase" localSheetId="5" hidden="1">'PONTOS DE ATENDIMENTO'!$B$5:$D$35</definedName>
    <definedName name="_xlnm._FilterDatabase" localSheetId="9" hidden="1">'parcela relevância'!$J$2:$J$74</definedName>
    <definedName name="_10_1">[1]Plan1!#REF!</definedName>
    <definedName name="_10_1.">#REF!</definedName>
    <definedName name="_Fill" hidden="1">#REF!</definedName>
    <definedName name="_Key1" hidden="1">#REF!</definedName>
    <definedName name="_Key2" hidden="1">#REF!</definedName>
    <definedName name="_Order1" hidden="1">255</definedName>
    <definedName name="_Order2" hidden="1">255</definedName>
    <definedName name="_Sort" hidden="1">#REF!</definedName>
    <definedName name="a">'[2]Memo RERA'!#REF!</definedName>
    <definedName name="a.">'[2]Memo RERA'!#REF!</definedName>
    <definedName name="A___SERVIÇOS_PRELIMINARES">'[3]Tab. Procv 1'!$C$7</definedName>
    <definedName name="A010160100">#REF!</definedName>
    <definedName name="A010505000">#REF!</definedName>
    <definedName name="A020200010">#REF!</definedName>
    <definedName name="A020200080">#REF!</definedName>
    <definedName name="A03.020.0851">#REF!</definedName>
    <definedName name="a03.021.0855">'[4]DADOS COLETATO'!$L$23</definedName>
    <definedName name="A030130010">#REF!</definedName>
    <definedName name="A030130011">#REF!</definedName>
    <definedName name="A030160501">#REF!</definedName>
    <definedName name="A030250100">#REF!</definedName>
    <definedName name="A040050130">#REF!</definedName>
    <definedName name="A040110511">#REF!</definedName>
    <definedName name="A050150050">#REF!</definedName>
    <definedName name="A050200140">#REF!</definedName>
    <definedName name="A050210050">#REF!</definedName>
    <definedName name="A050210100">#REF!</definedName>
    <definedName name="A050210750">#REF!</definedName>
    <definedName name="a06.004.0320">#REF!</definedName>
    <definedName name="A060030500">#REF!</definedName>
    <definedName name="A060040300">#REF!</definedName>
    <definedName name="A060140120">#REF!</definedName>
    <definedName name="A060160120">#REF!</definedName>
    <definedName name="A060160410">#REF!</definedName>
    <definedName name="A080010030">#REF!</definedName>
    <definedName name="A080150100">#REF!</definedName>
    <definedName name="A080270120">#REF!</definedName>
    <definedName name="A150010310">#REF!</definedName>
    <definedName name="A200040031">#REF!</definedName>
    <definedName name="A200090011">#REF!</definedName>
    <definedName name="A200280200">#REF!</definedName>
    <definedName name="aa">#REF!</definedName>
    <definedName name="ademir" hidden="1">{#N/A,#N/A,FALSE,"Cronograma";#N/A,#N/A,FALSE,"Cronogr. 2"}</definedName>
    <definedName name="alturadocorte">#REF!</definedName>
    <definedName name="ANA">#REF!</definedName>
    <definedName name="ara">#REF!</definedName>
    <definedName name="_xlnm.Print_Area" localSheetId="6">ACEITABILIDADE!$A$1:$I$77</definedName>
    <definedName name="_xlnm.Print_Area" localSheetId="8">'Composicao IRRIGACAO'!$A$1:$H$23</definedName>
    <definedName name="_xlnm.Print_Area" localSheetId="7">'Composicao VARRIÇÃO '!$A$1:$H$23</definedName>
    <definedName name="_xlnm.Print_Area" localSheetId="2">'CRONOGRAMA FÍSICO FINANCEIRO'!$A$1:$U$68</definedName>
    <definedName name="_xlnm.Print_Area" localSheetId="0">'MEMORIAL DESCRITIVO'!$A$1:$G$74</definedName>
    <definedName name="_xlnm.Print_Area" localSheetId="9">'parcela relevância'!$A$1:$L$78</definedName>
    <definedName name="_xlnm.Print_Area" localSheetId="1">'Pla. Orçamentária'!$A$1:$I$76</definedName>
    <definedName name="_xlnm.Print_Area" localSheetId="5">'PONTOS DE ATENDIMENTO'!$A$1:$D$36</definedName>
    <definedName name="b">'[2]Memo RERA'!#REF!</definedName>
    <definedName name="B___SISTEMA_DE_MACRODRENAGEM">'[3]Tab. Procv 1'!#REF!</definedName>
    <definedName name="Database">#REF!</definedName>
    <definedName name="BASE">#REF!</definedName>
    <definedName name="bosta" hidden="1">{#N/A,#N/A,FALSE,"Cronograma";#N/A,#N/A,FALSE,"Cronogr. 2"}</definedName>
    <definedName name="botafora">#REF!</definedName>
    <definedName name="brita">#REF!</definedName>
    <definedName name="bstc20">#REF!</definedName>
    <definedName name="bstc40">#REF!</definedName>
    <definedName name="bstc60">#REF!</definedName>
    <definedName name="bstc80">#REF!</definedName>
    <definedName name="BuiltIn_Print_Titles">#REF!</definedName>
    <definedName name="Ç">#REF!</definedName>
    <definedName name="C___SISTEMA_DE_ESGOTAMENTO_SANITÁRIO">'[3]Tab. Procv 1'!$C$97</definedName>
    <definedName name="CA´L" hidden="1">{#N/A,#N/A,FALSE,"Cronograma";#N/A,#N/A,FALSE,"Cronogr. 2"}</definedName>
    <definedName name="caixadecentro">#REF!</definedName>
    <definedName name="Caminhão_Basc_Toco">#REF!</definedName>
    <definedName name="cc">'[2]Memo RERA'!#REF!</definedName>
    <definedName name="CISALHA">#REF!</definedName>
    <definedName name="cisalhamento">#REF!</definedName>
    <definedName name="comprimento">#REF!</definedName>
    <definedName name="concorrentes" hidden="1">{#N/A,#N/A,FALSE,"Cronograma";#N/A,#N/A,FALSE,"Cronogr. 2"}</definedName>
    <definedName name="CONSOLIDADO">#REF!</definedName>
    <definedName name="const_1">#REF!</definedName>
    <definedName name="CORTE">#REF!</definedName>
    <definedName name="cronograma1">#REF!</definedName>
    <definedName name="d">'[2]Memo RERA'!#REF!</definedName>
    <definedName name="D___PAVIMENTAÇÃO_E_DRENAGEM">'[3]Tab. Procv 1'!$C$338</definedName>
    <definedName name="dado">#REF!</definedName>
    <definedName name="dados">#REF!</definedName>
    <definedName name="dadoss">#REF!</definedName>
    <definedName name="Dren">#REF!</definedName>
    <definedName name="DRENAGEM">#REF!</definedName>
    <definedName name="E___URBANIZAÇÃO_E_PAISAGISMO">'[3]Tab. Procv 1'!$C$430</definedName>
    <definedName name="emop">[5]Emop1103!$A$4:$D$7997</definedName>
    <definedName name="Emopc">#REF!</definedName>
    <definedName name="empolamento">#REF!</definedName>
    <definedName name="Enecarregado">#REF!</definedName>
    <definedName name="ER">#REF!</definedName>
    <definedName name="ESG">[6]memo!#REF!</definedName>
    <definedName name="ESGOTO">#REF!</definedName>
    <definedName name="etapa1">#REF!</definedName>
    <definedName name="etapa2">#REF!</definedName>
    <definedName name="etapa3">#REF!</definedName>
    <definedName name="etapa4">#REF!</definedName>
    <definedName name="etapa5">#REF!</definedName>
    <definedName name="etapa6">#REF!</definedName>
    <definedName name="etapa7">#REF!</definedName>
    <definedName name="F___SERVIÇOS_DE_ILUMINAÇÃO_PÚBLICA">'[3]Tab. Procv 1'!$C$1515</definedName>
    <definedName name="fundovala">#REF!</definedName>
    <definedName name="G___SISTEMA_DE_ABASTECIMENTO_DE_ÁGUA">'[3]Tab. Procv 1'!$C$1609</definedName>
    <definedName name="GEQRGQER">#REF!</definedName>
    <definedName name="GRETWER">#REF!</definedName>
    <definedName name="GTWHW">#REF!</definedName>
    <definedName name="h_esc_man">#REF!</definedName>
    <definedName name="HRYHREH">#REF!</definedName>
    <definedName name="hythyth35y">#REF!</definedName>
    <definedName name="IKUI">#REF!</definedName>
    <definedName name="ITENS">#REF!</definedName>
    <definedName name="JTYJUJRI">#REF!</definedName>
    <definedName name="KHIKLP">#REF!</definedName>
    <definedName name="laranjal">#REF!</definedName>
    <definedName name="largura">#REF!</definedName>
    <definedName name="lixo">#REF!</definedName>
    <definedName name="LL">#REF!</definedName>
    <definedName name="medicao">#REF!</definedName>
    <definedName name="medicao0">#REF!</definedName>
    <definedName name="medicao4">#REF!</definedName>
    <definedName name="meiofio">#REF!</definedName>
    <definedName name="memo">#REF!</definedName>
    <definedName name="Motoniveladora_Patrol">#REF!</definedName>
    <definedName name="PAVIMENTAÇÃO">#REF!</definedName>
    <definedName name="pedreira">#REF!</definedName>
    <definedName name="pesobrita">#REF!</definedName>
    <definedName name="pesoespecifico">#REF!</definedName>
    <definedName name="PI">[7]orçamento!$A$1</definedName>
    <definedName name="PO">#REF!</definedName>
    <definedName name="Popular" hidden="1">{#N/A,#N/A,FALSE,"Cronograma";#N/A,#N/A,FALSE,"Cronogr. 2"}</definedName>
    <definedName name="preco">#REF!</definedName>
    <definedName name="pv">#REF!</definedName>
    <definedName name="ralo">#REF!</definedName>
    <definedName name="REF_ELEMENTAR">#REF!</definedName>
    <definedName name="Retroescavadeira">#REF!</definedName>
    <definedName name="rio" hidden="1">{#N/A,#N/A,FALSE,"Cronograma";#N/A,#N/A,FALSE,"Cronogr. 2"}</definedName>
    <definedName name="Roçadeira_Costal">#REF!</definedName>
    <definedName name="SAIBRO">#REF!</definedName>
    <definedName name="Servente">#REF!</definedName>
    <definedName name="Serviços">[8]Solum!$A$3:$AD$2430</definedName>
    <definedName name="Serviços_1">[9]Serviços!$A$3:$AE$2694</definedName>
    <definedName name="Serviços_10">[9]Serviços!$A$3:$AE$2694</definedName>
    <definedName name="Serviços_11">[9]Serviços!$A$3:$AE$2694</definedName>
    <definedName name="Serviços_12">[9]Serviços!$A$3:$AE$2694</definedName>
    <definedName name="Serviços_2">[9]Serviços!$A$3:$AE$2694</definedName>
    <definedName name="Serviços_3">[9]Serviços!$A$3:$AE$2694</definedName>
    <definedName name="Serviços_4">[9]Serviços!$A$3:$AE$2694</definedName>
    <definedName name="Serviços_5">[9]Serviços!$A$3:$AE$2694</definedName>
    <definedName name="Serviços_6">[9]Serviços!$A$3:$AE$2694</definedName>
    <definedName name="Serviços_7">[9]Serviços!$A$3:$AE$2694</definedName>
    <definedName name="Serviços_8">[9]Serviços!$A$3:$AE$2694</definedName>
    <definedName name="Serviços_9">[9]Serviços!$A$3:$AE$2694</definedName>
    <definedName name="SERVIÇOS_COMPLEMENTARES">#REF!</definedName>
    <definedName name="SERVIÇOS_PRELIMINARES">#REF!</definedName>
    <definedName name="SHO">#REF!</definedName>
    <definedName name="ss" hidden="1">{#N/A,#N/A,FALSE,"Cronograma";#N/A,#N/A,FALSE,"Cronogr. 2"}</definedName>
    <definedName name="TERRAPLENAGEM">#REF!</definedName>
    <definedName name="TG">#REF!</definedName>
    <definedName name="TITULOS">#REF!</definedName>
    <definedName name="TOTAL_GERAL_DA_OBRA">'[3]Tab. Procv 1'!$D$495</definedName>
    <definedName name="TOTAL_GERAL_DO_SUBTÍTULO_A">'[3]Tab. Procv 1'!#REF!</definedName>
    <definedName name="tribobó">#REF!</definedName>
    <definedName name="trindade">#REF!</definedName>
    <definedName name="TYE56UE5">#REF!</definedName>
    <definedName name="usina">#REF!</definedName>
    <definedName name="volumedebrita">#REF!</definedName>
    <definedName name="volumedecorte">#REF!</definedName>
    <definedName name="volumedepv">#REF!</definedName>
    <definedName name="WILLY">#REF!</definedName>
    <definedName name="wrn.Cronograma." hidden="1">{#N/A,#N/A,FALSE,"Cronograma";#N/A,#N/A,FALSE,"Cronogr. 2"}</definedName>
    <definedName name="wrn.GERAL." hidden="1">{#N/A,#N/A,FALSE,"ET-CAPA";#N/A,#N/A,FALSE,"ET-PAG1";#N/A,#N/A,FALSE,"ET-PAG2";#N/A,#N/A,FALSE,"ET-PAG3";#N/A,#N/A,FALSE,"ET-PAG4";#N/A,#N/A,FALSE,"ET-PAG5"}</definedName>
    <definedName name="wrn.PENDENCIAS." hidden="1">{#N/A,#N/A,FALSE,"GERAL";#N/A,#N/A,FALSE,"012-96";#N/A,#N/A,FALSE,"018-96";#N/A,#N/A,FALSE,"027-96";#N/A,#N/A,FALSE,"059-96";#N/A,#N/A,FALSE,"076-96";#N/A,#N/A,FALSE,"019-97";#N/A,#N/A,FALSE,"021-97";#N/A,#N/A,FALSE,"022-97";#N/A,#N/A,FALSE,"028-97"}</definedName>
    <definedName name="x">#REF!</definedName>
    <definedName name="xxx">#REF!</definedName>
    <definedName name="XXX010160100">#REF!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<sst xmlns="http://schemas.openxmlformats.org/spreadsheetml/2006/main" count="10583" uniqueCount="6547">
  <si>
    <t xml:space="preserve">MEMORIAL DE CÁLCULO </t>
  </si>
  <si>
    <t xml:space="preserve">OBJETO: REGISTRO DE PREÇO PARA CONTRATAÇÃO DE EMPRESA DE ENGENHARIA PARA O SERVIÇO DE REVITALIZAÇÃO E MANUTENÇÃO DE ÁREAS AJARDINADAS, PAISAGISMO, CAPINA E ROÇADA NO MUNICÍPIO DE CATAGUASES - MG. </t>
  </si>
  <si>
    <t xml:space="preserve">TABELAS DE REFERÊNCIA </t>
  </si>
  <si>
    <t>SICOR SUDECAP E SINAPI</t>
  </si>
  <si>
    <t>MÊS DE REF: JANEIRO /2025</t>
  </si>
  <si>
    <t>1 MANUTENÇÃO</t>
  </si>
  <si>
    <t>ITEM</t>
  </si>
  <si>
    <t xml:space="preserve">CÓDIGO </t>
  </si>
  <si>
    <t>DISCRIMINAÇÃO</t>
  </si>
  <si>
    <t>UNIDADE</t>
  </si>
  <si>
    <t>QUANT MENSAL</t>
  </si>
  <si>
    <t xml:space="preserve">QUANTIDADE ANUAL </t>
  </si>
  <si>
    <t xml:space="preserve">MEMORIAL </t>
  </si>
  <si>
    <t>1.1</t>
  </si>
  <si>
    <t>SICOR ED-28162</t>
  </si>
  <si>
    <t>ROÇADA MANUAL DE TERRENO COM ROÇADEIRA COSTAL, EXCLUSIVE RASTELAMENTO E QUEIMA</t>
  </si>
  <si>
    <t>M²</t>
  </si>
  <si>
    <t xml:space="preserve">Considerado 10% de 60% das áreas como canteiros, ou seja (60% X 23968,54 x 10%) =1438,11m² x 12 meses = 17.257,35 m² </t>
  </si>
  <si>
    <t>1.2</t>
  </si>
  <si>
    <t>SUDECAP - 03.01.05</t>
  </si>
  <si>
    <t>ROÇAMENTO COM ROÇADEIRA MECÂNICA</t>
  </si>
  <si>
    <t>Considerado 90% de 60% das áreas como canteiros, ou seja (60% X 23968,54 x 90%) =12.943,01 m² x 12 meses = 155.316,14m²</t>
  </si>
  <si>
    <t>1.3</t>
  </si>
  <si>
    <t>SUDECAP - 03.01.01</t>
  </si>
  <si>
    <t xml:space="preserve">CAPINA MANUAL </t>
  </si>
  <si>
    <t>Considerado execução do serviço de capina em 30% da área de canteiros, ou seja (30% X 23968,54) =7.190,56 m² x 12 meses = 86.286,74 m²</t>
  </si>
  <si>
    <t>1.4</t>
  </si>
  <si>
    <t>SICOR - ED-8143</t>
  </si>
  <si>
    <t>RASTELAMENTO DE ÁREA COM
AFASTAMENTO DE ATÉ VINTE (20) METROS</t>
  </si>
  <si>
    <t>Rastelamento de resíduos gerados nas áreas de roçada manual + roçada mecânica + capina manual, ou seja: (1.438,11 m² + 12.943,01 m² +7.190,56 m²)  =21.571,69 m² x 12 meses = 258.860,23 m²</t>
  </si>
  <si>
    <t>1.5</t>
  </si>
  <si>
    <t>SINAPI - 98533</t>
  </si>
  <si>
    <t>PODA EM ALTURA DE ÁRVORE COM DIÂMETRO DE TRONCO MAIOR OU IGUAL A 0,20 M E MENOR QUE 0,40 M.
AF_03/2024</t>
  </si>
  <si>
    <t xml:space="preserve">UND </t>
  </si>
  <si>
    <t>Estimativa de poda na grandeza de 15% das áreas que sofrerão replantios, considerando os diferentes tipos de poda, considerando espaçamento de 3,00 m, dividindo por 4 portes; ou seja, 23.968,54 m²  x 10% = (2.396,85 m² x 15% / (3 m x 3m)) = 40 unidades/ 4 tipos de poddas = 10 unidades mês x 12 meses = 120 unidades no ano</t>
  </si>
  <si>
    <t>1.6</t>
  </si>
  <si>
    <t>SINAPI - 98534</t>
  </si>
  <si>
    <t>PODA EM ALTURA DE ÁRVORE COM DIÂMETRO DE TRONCO MAIOR OU IGUAL A 0,40 M E MENOR QUE 0,60 M. AF_03/2024</t>
  </si>
  <si>
    <t>1.7</t>
  </si>
  <si>
    <t>SINAPI - 98535</t>
  </si>
  <si>
    <t>PODA EM ALTURA DE ÁRVORE COM DIÂMETRO DE TRONCO MAIOR OU IGUAL A 0,60 M. AF_03/2024</t>
  </si>
  <si>
    <t>1.8</t>
  </si>
  <si>
    <t>SINAPI - 98532</t>
  </si>
  <si>
    <t>PODA EM ALTURA DE ÁRVORE COM DIÂMETRO DE TRONCO MENOR QUE 0,20 M. AF_03/2024</t>
  </si>
  <si>
    <t>1.9</t>
  </si>
  <si>
    <t>SINAPI - 98529</t>
  </si>
  <si>
    <t>CORTE RASO E RECORTE DE ÁRVORE COM DIÂMETRO DE TRONCO MAIOR OU IGUAL A 0,20 M E MENOR QUE 0,40 M. AF_03/2024</t>
  </si>
  <si>
    <t>Estimativa de corte raso de árvores na grandeza de 15% das áreas que sofrerão replantios, considerando os diferentes tipos de corte, considerando espaçamento de 3,00 m, dividindo por 4 portes; ou seja, 23.968,54 m²  x 10% = (2.396,85 m² x 15% / (3 m x 3m)) = 40 unidades/ 4 tipos de poddas = 10 unidades mês x 12 meses = 120 unidades no ano</t>
  </si>
  <si>
    <t>1.10</t>
  </si>
  <si>
    <t>SINAPI - 98530</t>
  </si>
  <si>
    <t>CORTE RASO E RECORTE DE ÁRVORE COM DIÂMETRO DE TRONCO MAIOR OU IGUAL A 0,40 M E MENOR QUE 0,60 M. AF_03/2024</t>
  </si>
  <si>
    <t>1.11</t>
  </si>
  <si>
    <t>SINAPI - 98531</t>
  </si>
  <si>
    <t>CORTE RASO E RECORTE DE ÁRVORE COM DIÂMETRO DE TRONCO MAIOR OU IGUAL A 0,60 M. AF_03/2024</t>
  </si>
  <si>
    <t>1.12</t>
  </si>
  <si>
    <t>SINAPI - 98526</t>
  </si>
  <si>
    <t>REMOÇÃO DE RAÍZES REMANESCENTES DE TRONCO DE ÁRVORE COM DIÂMETRO MAIOR OU IGUAL A 0,20 M E MENOR QUE 0,40 M. AF_03/2024</t>
  </si>
  <si>
    <t>1.13</t>
  </si>
  <si>
    <t>SINAPI - 98527</t>
  </si>
  <si>
    <t>REMOÇÃO DE RAÍZES REMANESCENTES DE TRONCO DE ÁRVORE COM DIÂMETRO MAIOR OU IGUAL A 0,40 M E MENOR QUE 0,60 M. AF_03/2024</t>
  </si>
  <si>
    <t>1.14</t>
  </si>
  <si>
    <t>SUDECAP - 03.13.03</t>
  </si>
  <si>
    <t>TRANSPORTE DE MATERIAL DE QUALQUER NATUREZA, 2KM &lt; DMT &lt;= 5KM</t>
  </si>
  <si>
    <t>M³ X KM</t>
  </si>
  <si>
    <t>Estimativa de transporte de material de resíduo de roçada manual + roçada mecânica + capina, ou seja, ((1.438,11 m² + 12.943,01 m² + 7.190,56 m²)x0,01 ) + transporte de resíduos de materiais de poda, corte e remoção, ou seja, ((40+40+20)x0,05), considerando a distância de 30 km, tem-se a estmativa mensal de 6.606,51 m³ x Km x 12 meses = 79.278,07 m³ x Km.</t>
  </si>
  <si>
    <t>1.15</t>
  </si>
  <si>
    <t>SUDECAP - 03.12.01</t>
  </si>
  <si>
    <t>CARGA MANUAL DE MATERIAL DE QUALQUER NATUREZA SOBRE CAMINHÃO</t>
  </si>
  <si>
    <t>M³</t>
  </si>
  <si>
    <t>Estimativa de carga manual de material de resíduo de roçada manual + roçada mecânica + capina, ou seja, ((1.438,11 m² + 12.943,01 m² + 7.190,56 m²)x0,01 ) + transporte de resíduos de materiais de poda, corte e remoção, ou seja, ((40+40+20)x0,05), tem-se a estImativa mensal de 220,22 m³ x 12 meses = 23.009,80 m³</t>
  </si>
  <si>
    <t>1.17</t>
  </si>
  <si>
    <t>COMPOSIÇÃO PRÓPRIA  - CPU 001</t>
  </si>
  <si>
    <t>IRRIGAÇÃO DE CANTEIROS E GRAMADOS</t>
  </si>
  <si>
    <t>DAM²</t>
  </si>
  <si>
    <t>Irrigação de área de canteiro de 23.968,54 m² / 100 m²/ dam² x 4 irrigações no mês x 2 irrigações por semana = 1.917,48 dam² x 12 meses = 23.009,80 dam²</t>
  </si>
  <si>
    <t>2.  JARDINAGEM E PAISAGISMO</t>
  </si>
  <si>
    <t>2.1</t>
  </si>
  <si>
    <t>SICOR CO-27476</t>
  </si>
  <si>
    <t>PROJETO EXECUTIVO PARA TRATAMENTO PAISAGISTICO COM ESPECIFICAÇÃO VEGETAL LEGENDADA E QUANTIFICADA, EM AREAS PÚBLICAS, CONSIDERANDO A AREA EFETIVA DE PLANTIO, APRESENTADO EM AUTOCAD</t>
  </si>
  <si>
    <t>PR A1</t>
  </si>
  <si>
    <t>Estimativa de elaboração de projeto dos pontos de atendimento, considerando uma prancha para cada, com arredondamento.</t>
  </si>
  <si>
    <t>2.2</t>
  </si>
  <si>
    <t>SUDECAP - 21.36.01</t>
  </si>
  <si>
    <t>PREPARO DO SOLO, INCLUSIVE TALUDES, REVOLVIMENTO E LIMPEZA MANUAL DO TERRENO REF 98519</t>
  </si>
  <si>
    <t>Estimativa de replantio em 10% da área levantada, em que desses nesses 10%, tem-se: 25% de grama, 30% de arbusto, 25% de forração, 15% de árvore e 5% de palmeira, ou seja, 23.968,54 m² x 10 % = 2.396,85  m² x (25% + 30% + 25% +15% + 5%) = 2.396,85 m² x 12 meses = 28.762,25 m²</t>
  </si>
  <si>
    <t>2.3</t>
  </si>
  <si>
    <t>SUDECAP - 21.36.02</t>
  </si>
  <si>
    <t>APLICAÇÃO DE ADUBO EM SOLO OU EM COBERTURA, EXCLUSIVE FORNECIMENTO ADUBO ADP REF 98520</t>
  </si>
  <si>
    <t>KG</t>
  </si>
  <si>
    <t>Estimativa de utilização de 250 g por m², considerando o preparo de 2.396,85 m² x 250 g / 1000g/ kg = 599,21 kg x 12 meses = 7.190,56 kg</t>
  </si>
  <si>
    <t>2.4</t>
  </si>
  <si>
    <t>SUDECAP - 21.32.02</t>
  </si>
  <si>
    <t>ADUBO ORGÂNICO</t>
  </si>
  <si>
    <t>Estimativa de adubo orgânico possuir densidade de 400kg/m³, tem-se: 599,21 kg / 400 kg/m³ =1,0 m³ x 12 meses = 12,00 m³, com arredondamento.</t>
  </si>
  <si>
    <t>2.5</t>
  </si>
  <si>
    <t>SUDECAP - 21.36.03</t>
  </si>
  <si>
    <t>APLICAÇÃO DE TERRA VEGETAL PARA PLANTIO, INCLUSIVE FORNECIMENTO DA TERRA ADP REF 105521</t>
  </si>
  <si>
    <t>Estimativa de aplicação de terra vegetal em berços de 40,00 unidades de árvores + 13,00 unidades de palmeiras = 53,00 unidades x 12 meses = 636,00 unidades.</t>
  </si>
  <si>
    <t>2.6</t>
  </si>
  <si>
    <t>SUDECAP - 21.32.14</t>
  </si>
  <si>
    <t>SOLUÇÃO DE GEL DE PLANTIO</t>
  </si>
  <si>
    <t>Estimativa de uso de 10 gramas / berço x  40,00 árvores + 13,00 palmeiras / 1000g/ kg= 0,53 kg x 12 meses = 6,36 kg</t>
  </si>
  <si>
    <t>2.7</t>
  </si>
  <si>
    <t>SINAPI - 103946</t>
  </si>
  <si>
    <t>PLANTIO DE GRAMA ESMERALDA OU SÃO CARLOS OU CURITIBANA, EM PLACAS. AF_07/2024</t>
  </si>
  <si>
    <t>Estimativa de replantio de grama em 25% da área alocada para replantio, ou seja, 23.968,54 m² x 10% da área total x 25% de replantio com grama = 599,21 m² x 12 meses = 7.190,56 m²</t>
  </si>
  <si>
    <t>2.8</t>
  </si>
  <si>
    <t>SICOR - ED-50433</t>
  </si>
  <si>
    <t>PLANTIO E PREPARO DE COVAS DE ARBUSTOS ORNAMENTAIS EM GERAL, EXCETO FORNECIMENTO DAS MUDAS</t>
  </si>
  <si>
    <t>UND</t>
  </si>
  <si>
    <t>Estimativa de replantio de arbusto em 30% da área, dos 10% de replantio , ou seja = 23.968,54 m² x 10 % da área total x 30% de replantio de arbusto = 719,0562 m² x 6 mudas por m² = 4.314,3372 x 12 meses = 51.768,00 unidades</t>
  </si>
  <si>
    <t>2.9</t>
  </si>
  <si>
    <t>SICOR - ED-50446</t>
  </si>
  <si>
    <t>FORNECIMENTO DE ARBUSTO BELA EMÍLIA COM ALTURA MÍNIMA DE 15CM, EXCLUSIVE PLANTIO</t>
  </si>
  <si>
    <t>Estimativa de replantio de 4314,00 unidades / 2 grupos de espécies =2.157,00 unidades x 12 meses = 25.884,00 unidades</t>
  </si>
  <si>
    <t>2.10</t>
  </si>
  <si>
    <t>SICOR - ED-50447</t>
  </si>
  <si>
    <t>FORNECIMENTO DE ARBUSTO CAMARÁ COM ALTURA MÍNIMA DE 15CM, EXCLUSIVE PLANTIO</t>
  </si>
  <si>
    <t>2.11</t>
  </si>
  <si>
    <t>SICOR -  ED-50434</t>
  </si>
  <si>
    <t>PLANTIO E PREPARO DE COVAS DE FORRAÇÃO, EXCETO FORNECIMENTO DAS MUDAS</t>
  </si>
  <si>
    <t>Estimativa de replantio de forração em 25% da área alocada para replantio, ou seja, 23.968,54 m² x 10% da área total x 25% de replantio com forração = 599,21  m² x 12 meses = 7.190,56 m²</t>
  </si>
  <si>
    <t>2.12</t>
  </si>
  <si>
    <t>SICOR - ED-25551</t>
  </si>
  <si>
    <t>FORNECIMENTO DE FORRAÇÃO DO TIPO ACALYPHA, EXCLUSIVE PLANTIO</t>
  </si>
  <si>
    <t>Estimativa de replantio de  958,74 m² de forração / 4 grupos de espécies = 149,80 m² x 12 meses = 1.797,64 m²</t>
  </si>
  <si>
    <t>2.13</t>
  </si>
  <si>
    <t>SICOR - ED-25553</t>
  </si>
  <si>
    <t>FORNECIMENTO DE FORRAÇÃO DO TIPO CLOROFITO, EXCLUSIVE  PLANTIO</t>
  </si>
  <si>
    <t>2.14</t>
  </si>
  <si>
    <t>SICOR - ED-25549</t>
  </si>
  <si>
    <t>FORNECIMENTO DE FORRAÇÃO DO TIPO GRAMA-AMENDOIM, EXCLUSIVE PLANTIO</t>
  </si>
  <si>
    <t>2.15</t>
  </si>
  <si>
    <t>SICOR - ED-25552</t>
  </si>
  <si>
    <t>FORNECIMENTO DE FORRAÇÃO DO TIPO WEDELIA, EXCLUSIVE  PLANTIO</t>
  </si>
  <si>
    <t>2.16</t>
  </si>
  <si>
    <t>SUDECAP - 21.31.03</t>
  </si>
  <si>
    <t>PLANTIO DE ÁRVORES EM LOGRADOUROS PÚBLICOS H&gt;= 2,50M, INCLUSIVE EXECUÇÃO BERÇO 60 X 60 X 60CM (C X L X H), ADP REF 98511</t>
  </si>
  <si>
    <t>Estimativa de replantio de árvore em 15% da área alocada para replantio, ou seja, 23.968,54 m² x 10% da área total x15% de replantio de árvores, considerando espaçamento de 3,0m x 3,0m = (23.968,54 m²x 10% x 15%)/(3x3) = 40 unidades, com arredondamento x 12 meses = 480,00 unidades.</t>
  </si>
  <si>
    <t>2.17</t>
  </si>
  <si>
    <t>SICOR ED-25268</t>
  </si>
  <si>
    <t>FORNECIMENTO DE ÁRVORE QUARESMEIRA COM ALTURA MÉDIA DE 2,00M, EXCLUSIVE PLANTIO</t>
  </si>
  <si>
    <t>Estimativa do fornecimento de 4,00 unidades de espécies de quaresmeiras ou similares no mês  x 12 meses = 48 unidades ano.</t>
  </si>
  <si>
    <t>2.18</t>
  </si>
  <si>
    <t>SICOR ED-25280</t>
  </si>
  <si>
    <t>FORNECIMENTO DE ÁRVORE MANACÁ-DA-SERRA COM ALTURA MÉDIA DE 2,00M, EXCLUSIVE PLANTIO</t>
  </si>
  <si>
    <t>2.19</t>
  </si>
  <si>
    <t>SUDECAP  -21.33.03</t>
  </si>
  <si>
    <t>ÁRVORE- PAU-FERRO - CAESALPINIA FERREA LEIOSTACHYA</t>
  </si>
  <si>
    <t>Estimativa do fornecimento de 4,00 unidades de espécies de pau-ferro  ou similares no mês  x 12 meses = 48 unidades ano.</t>
  </si>
  <si>
    <t>2.20</t>
  </si>
  <si>
    <t>SUDECAP  - 21.33.01</t>
  </si>
  <si>
    <t>ÁRVORE - SIBIPIRUNA - CAESALPINIA PELTOPOHOROIDES</t>
  </si>
  <si>
    <t>Estimativa do fornecimento de 4,00 unidades de espécies de sibipiruna ou similares no mês  x 12 meses = 48 unidades ano.</t>
  </si>
  <si>
    <t>2.21</t>
  </si>
  <si>
    <t>SUDECAP  - 21.33.05</t>
  </si>
  <si>
    <t>ÁRVORE - JACARANDÁ MIMOSO - JACARANDA CUSPIDIFOLIA</t>
  </si>
  <si>
    <t>Estimativa do fornecimento de 4,00 unidades de espécies de jacarandá ou similares no mês  x 12 meses = 48 unidades ano.</t>
  </si>
  <si>
    <t>2.22</t>
  </si>
  <si>
    <t>SUDECAP  - 21.33.10</t>
  </si>
  <si>
    <t>ÁRVORE - OITI - LICANIA TOMENTOSA</t>
  </si>
  <si>
    <t>Estimativa do fornecimento de 4,00 unidades de espécies de oiti ou similares no mês  x 12 meses = 48 unidades ano.</t>
  </si>
  <si>
    <t>2.23</t>
  </si>
  <si>
    <t>SUDECAP  -21.33.25</t>
  </si>
  <si>
    <t>ÁRVORE FRUTÍFERA - PITANGA - EUGENIA UNIFLORA</t>
  </si>
  <si>
    <t>Estimativa do  fornecimento de 6,0 unidades de espécies de pitanga ou similares no mês  x 12 meses = 72 unidades ano.</t>
  </si>
  <si>
    <t>2.24</t>
  </si>
  <si>
    <t>SUDECAP  - 21.33.26</t>
  </si>
  <si>
    <t>ÁRVORE FRUTÍFERA - ARAÇÁ - PSIDIUM CATTLEIANUM</t>
  </si>
  <si>
    <t>Estimativa do  fornecimento de 5,0 unidades de espécies de araçá ou similares no mês  x 12 meses = 60,00 unidades ano.</t>
  </si>
  <si>
    <t>2.25</t>
  </si>
  <si>
    <t>SUDECAP  - 21.33.29</t>
  </si>
  <si>
    <t>ÁRVORE FRUTÍFERA - GRUMIXAMA - EUGENIA BRASILIENSES</t>
  </si>
  <si>
    <t>Estimativa do  fornecimento de 5,00 unidades de espécies de grumixama ou similares no mês  x 12 meses = 60,00 unidades ano.</t>
  </si>
  <si>
    <t>2.26</t>
  </si>
  <si>
    <t>SUDECAP  - 21.31.04</t>
  </si>
  <si>
    <t>PLANTIO DE PALMEIRAS H&lt;= 2,00M, INCLUSIVE EXECUÇÃO BERÇO 60 X 60 X 60CM (C X L X H), INCLUSIVE GUINDAUTO ADP REF 98516</t>
  </si>
  <si>
    <t>Estimativa de replantio de palmeiras em 5% da área alocada para replantio, ou seja, 23.968,54 m² x 10% da área total x5% de replantio de palmeiras, considerando espaçamento de 3,0m x 3,0m = (23.968,54 m²x 10% x 5%)/(3x3) = 13,00 unidades, com arredondamento x 12 meses = 156,00 unidades ano.</t>
  </si>
  <si>
    <t>2.27</t>
  </si>
  <si>
    <t>SICOR ED-2524</t>
  </si>
  <si>
    <t>FORNECIMENTO DE PALMEIRA JERIVÁ COM ALTURA MÉDIA DE 2,00M, EXCLUSIVE PLANTIO</t>
  </si>
  <si>
    <t>Estimativa do  fornecimento de 7,00 unidades de espécies de palmeira jerivá ou similar no mês  x 12 meses = 84,00 unidades ano.</t>
  </si>
  <si>
    <t>2.28</t>
  </si>
  <si>
    <t>SICOR ED-50448</t>
  </si>
  <si>
    <t>FORNECIMENTO DE PALMEIRA LICURI COM ALTURA MÉDIA DE 2,00M, EXCLUSIVE PLANTIO</t>
  </si>
  <si>
    <t>Estimativa do  fornecimento de 6,0 unidades de espécies palmeira lucuri ou similar no mês  x 12 meses = 72,00 unidades ano.</t>
  </si>
  <si>
    <t>2.29</t>
  </si>
  <si>
    <t>SUDECAP  - 21.34.05</t>
  </si>
  <si>
    <t>TUTORAMENTO E AMARRIO PARA ÁRVORES</t>
  </si>
  <si>
    <t>Estimativa de tutoramento de 40,00 árvores + 13,00 palmeiras no mês = 53,00 unidades x 12 meses = 636,00 tutoramentos</t>
  </si>
  <si>
    <t>2.30</t>
  </si>
  <si>
    <t>SICOR ED-31453</t>
  </si>
  <si>
    <t>TUTOR DE MADEIRA DE EUCALIPTO TRATADO PARA PLANTIO DE
MUDAS</t>
  </si>
  <si>
    <t>Estimativa do  fornecimento de 53,00 unidades de tutores mês  x 12 meses = 636,00 unidades ano.</t>
  </si>
  <si>
    <t>2.31</t>
  </si>
  <si>
    <t>Transporte de resíduo do replantio, ou seja, 2.396,85 m² x 0,05 x 30km de distância para destino final = 3.595,28 m³ x 12 meses = 43.143,37 m³ por ano.</t>
  </si>
  <si>
    <t>2.32</t>
  </si>
  <si>
    <t>Carga manual do resíduo do replantio em caminhão, ou seja, 2.396,85 m² x 0,05 = 119,84  m³ x 12 meses = 1.438,11 m³ por ano.</t>
  </si>
  <si>
    <t>3 SERVIÇOS ADMINISTRATIVOS</t>
  </si>
  <si>
    <t>3.1</t>
  </si>
  <si>
    <t xml:space="preserve">INDICE GERAL ADMINISTRAÇÃO CENTRAL </t>
  </si>
  <si>
    <t>3.2</t>
  </si>
  <si>
    <t>01.09.03</t>
  </si>
  <si>
    <t>CONTAINER COM SANITÁRIO E AR CONDICIONADO PARA ESCRITÓRIO</t>
  </si>
  <si>
    <t>MÊS</t>
  </si>
  <si>
    <t>2 aluguéis x 12 meses</t>
  </si>
  <si>
    <t>3.3</t>
  </si>
  <si>
    <t>01.09.01</t>
  </si>
  <si>
    <t>MOBILIZAÇÃO DE CONTAINER</t>
  </si>
  <si>
    <t>2 UNIDADES = carga  de 2 containeres</t>
  </si>
  <si>
    <t>3.4</t>
  </si>
  <si>
    <t>01.09.11</t>
  </si>
  <si>
    <t>DESMOBILIZAÇÃO DE CONTAINER</t>
  </si>
  <si>
    <t>2 UNIDADES = descarga de 2 containeres</t>
  </si>
  <si>
    <t>3.5</t>
  </si>
  <si>
    <t>SINAPI - 93567</t>
  </si>
  <si>
    <t>ENGENHEIRO  DE OBRA PLENO COM ENCARGOS COMPLEMENTARES</t>
  </si>
  <si>
    <t>1 engenheiro x 12 meses</t>
  </si>
  <si>
    <t>3.6</t>
  </si>
  <si>
    <t>SUDECAP - 44.01.07</t>
  </si>
  <si>
    <t xml:space="preserve">ENCARREGADO GERAL DE OBRAS COM ENCARGOS COMPLEMENTARES </t>
  </si>
  <si>
    <t>2 encarregados por mês x 12 meses para surpervisão</t>
  </si>
  <si>
    <t>3.7</t>
  </si>
  <si>
    <t>SUDECAP - 44.01.09</t>
  </si>
  <si>
    <t xml:space="preserve">ALMOXARIFE COM ENCARGOS COMPLEMENTARES </t>
  </si>
  <si>
    <t>1 almoxarife x 12 meses</t>
  </si>
  <si>
    <t>3.8</t>
  </si>
  <si>
    <t xml:space="preserve">SUDECAP - 44.01.05 </t>
  </si>
  <si>
    <t>TÉCNICO EM SEGURANÇA DO TRABALHO COM ENCARGOS COMPLENTARES</t>
  </si>
  <si>
    <t>1 técnico de segurança x 12 meses</t>
  </si>
  <si>
    <t>3.9</t>
  </si>
  <si>
    <t>SUDECAP - 45.01.01</t>
  </si>
  <si>
    <t>LOCACAO VEICULO POPULAR MOTOR 1.0 C/ AR E SEGURO SEM COMBUSTIVEL</t>
  </si>
  <si>
    <t>2 veículos de passeio X 12 MESES</t>
  </si>
  <si>
    <t>3.10</t>
  </si>
  <si>
    <t>SUDECAP - 45.02.01</t>
  </si>
  <si>
    <t>GASOLINA</t>
  </si>
  <si>
    <t>60 litros por semana de combustível x 4,15 semanas no mês x 12 meses</t>
  </si>
  <si>
    <t>** RASTELAMENTO DE ÁREA - ATIVIDADE COMPÁTIVEL COM SERVIÇO DE LIMPEZA, VARRIÇÃO DE CANTEIROS</t>
  </si>
  <si>
    <t>PLANILHA ORÇAMENTÁRIA</t>
  </si>
  <si>
    <t>Tabelas de referência: SUDECAP, SICOR E SINAPI</t>
  </si>
  <si>
    <t>BDI SERVIÇO</t>
  </si>
  <si>
    <t>mês de referência: JANEIRO/2025</t>
  </si>
  <si>
    <t>BDI FORNECIMENTO</t>
  </si>
  <si>
    <t>item</t>
  </si>
  <si>
    <t>CÓDIGO</t>
  </si>
  <si>
    <t>VALOR UNITÁRIO SEM BDI</t>
  </si>
  <si>
    <t>QUANTIDADE  MENSAL</t>
  </si>
  <si>
    <t>VALOR UNITÁRIO COM BDI</t>
  </si>
  <si>
    <t>QUANTIDADE ANUAL</t>
  </si>
  <si>
    <t>VALOR ANUAL</t>
  </si>
  <si>
    <t>MANUTENÇÃO DE ÁREAS VERDES</t>
  </si>
  <si>
    <t>1.1.</t>
  </si>
  <si>
    <t>30km (rastelamento 0,01)</t>
  </si>
  <si>
    <t>SICOR ED-50433</t>
  </si>
  <si>
    <t>VALOR TOTAL</t>
  </si>
  <si>
    <t>* Adubo orgânico, normalmente tem densidade de 0,4 kg/ 1 L = 400 kg/m³</t>
  </si>
  <si>
    <t>CRONOGRAMA FÍSICO-FINANCEIRO</t>
  </si>
  <si>
    <t>Tabelas de referência: SUDECAP, SICOR E SINAPI - competência: jan/25</t>
  </si>
  <si>
    <t>1º MÊS</t>
  </si>
  <si>
    <t>2º MÊS</t>
  </si>
  <si>
    <t>3º MÊS</t>
  </si>
  <si>
    <t>4º MÊS</t>
  </si>
  <si>
    <t>5º MÊS</t>
  </si>
  <si>
    <t>6º MÊS</t>
  </si>
  <si>
    <t>7º MÊS</t>
  </si>
  <si>
    <t>8º MÊS</t>
  </si>
  <si>
    <t>9º MÊS</t>
  </si>
  <si>
    <t>10º MÊS</t>
  </si>
  <si>
    <t>11º MÊS</t>
  </si>
  <si>
    <t>12º MÊS</t>
  </si>
  <si>
    <t>DEMONSTRATIVO DO BDI - COM DESONERAÇÃO - OBRA DE EDIFICAÇÃO</t>
  </si>
  <si>
    <t>BDI (CONFORME ACÓRDÃO Nº 2622/13 e LEI Nº 13.161 DE 31/08/15)</t>
  </si>
  <si>
    <t>DISCRIMINAÇÃO DAS PARCELAS</t>
  </si>
  <si>
    <r>
      <rPr>
        <b/>
        <sz val="8"/>
        <color theme="0"/>
        <rFont val="Calibri"/>
        <charset val="134"/>
      </rPr>
      <t xml:space="preserve">SIG.
</t>
    </r>
    <r>
      <rPr>
        <b/>
        <vertAlign val="superscript"/>
        <sz val="8"/>
        <color theme="0"/>
        <rFont val="Calibri"/>
        <charset val="134"/>
      </rPr>
      <t>(1)</t>
    </r>
  </si>
  <si>
    <t>CONSTRUÇÃO DE EDIFÍCIOS</t>
  </si>
  <si>
    <r>
      <rPr>
        <b/>
        <sz val="8"/>
        <color theme="0"/>
        <rFont val="Calibri"/>
        <charset val="134"/>
      </rPr>
      <t xml:space="preserve">INC.
</t>
    </r>
    <r>
      <rPr>
        <b/>
        <vertAlign val="superscript"/>
        <sz val="8"/>
        <color theme="0"/>
        <rFont val="Calibri"/>
        <charset val="134"/>
      </rPr>
      <t>(5)</t>
    </r>
  </si>
  <si>
    <r>
      <rPr>
        <b/>
        <sz val="8"/>
        <color theme="0"/>
        <rFont val="Calibri"/>
        <charset val="134"/>
      </rPr>
      <t xml:space="preserve">ISS </t>
    </r>
    <r>
      <rPr>
        <b/>
        <vertAlign val="superscript"/>
        <sz val="8"/>
        <color theme="0"/>
        <rFont val="Calibri"/>
        <charset val="134"/>
      </rPr>
      <t>(2)</t>
    </r>
  </si>
  <si>
    <t>DIFERENCIADO</t>
  </si>
  <si>
    <r>
      <rPr>
        <b/>
        <sz val="8"/>
        <color theme="0"/>
        <rFont val="Calibri"/>
        <charset val="134"/>
      </rPr>
      <t xml:space="preserve">MATERIAL
</t>
    </r>
    <r>
      <rPr>
        <b/>
        <vertAlign val="superscript"/>
        <sz val="8"/>
        <color theme="0"/>
        <rFont val="Calibri"/>
        <charset val="134"/>
      </rPr>
      <t>(3)</t>
    </r>
  </si>
  <si>
    <r>
      <rPr>
        <b/>
        <sz val="8"/>
        <color theme="0"/>
        <rFont val="Calibri"/>
        <charset val="134"/>
      </rPr>
      <t xml:space="preserve">SERVIÇO TERCEIRIZADO </t>
    </r>
    <r>
      <rPr>
        <b/>
        <vertAlign val="superscript"/>
        <sz val="8"/>
        <color theme="0"/>
        <rFont val="Calibri"/>
        <charset val="134"/>
      </rPr>
      <t xml:space="preserve">(4)
 </t>
    </r>
    <r>
      <rPr>
        <b/>
        <sz val="8"/>
        <color theme="0"/>
        <rFont val="Calibri"/>
        <charset val="134"/>
      </rPr>
      <t>(ISS=5%)</t>
    </r>
  </si>
  <si>
    <t>CUSTO DIRETO</t>
  </si>
  <si>
    <t>CD</t>
  </si>
  <si>
    <t>ADMINISTRAÇÃO CENTRAL</t>
  </si>
  <si>
    <t>AC</t>
  </si>
  <si>
    <t>LUCRO BRUTO</t>
  </si>
  <si>
    <t>L</t>
  </si>
  <si>
    <t>DESPESAS FINANCEIRAS</t>
  </si>
  <si>
    <t>DF</t>
  </si>
  <si>
    <t>SEGUROS, GARANTIAS E RISCO</t>
  </si>
  <si>
    <t>SEGUROS + GARANTIAS</t>
  </si>
  <si>
    <t>S</t>
  </si>
  <si>
    <t>RISCO(*)</t>
  </si>
  <si>
    <t>R</t>
  </si>
  <si>
    <t>TRIBUTOS</t>
  </si>
  <si>
    <t>I</t>
  </si>
  <si>
    <t>PV</t>
  </si>
  <si>
    <t>ISS</t>
  </si>
  <si>
    <r>
      <rPr>
        <sz val="8"/>
        <rFont val="Calibri"/>
        <charset val="134"/>
      </rPr>
      <t>ISS</t>
    </r>
    <r>
      <rPr>
        <vertAlign val="superscript"/>
        <sz val="8"/>
        <rFont val="Calibri"/>
        <charset val="134"/>
      </rPr>
      <t>(2)</t>
    </r>
  </si>
  <si>
    <t>-</t>
  </si>
  <si>
    <t>PIS</t>
  </si>
  <si>
    <t>COFINS</t>
  </si>
  <si>
    <t>CPRB</t>
  </si>
  <si>
    <t>INSS</t>
  </si>
  <si>
    <t>FÓRMULA DO BDI</t>
  </si>
  <si>
    <t>(1 + (AC + S + G + R)) x (1 + DF) x  (1 + L)</t>
  </si>
  <si>
    <t>(1 - (I + CPRB))</t>
  </si>
  <si>
    <t>BDI (NUMERADOR)</t>
  </si>
  <si>
    <t>BDI (DENOMINADOR)</t>
  </si>
  <si>
    <t>BDI</t>
  </si>
  <si>
    <t>OBSERVAÇÕES</t>
  </si>
  <si>
    <r>
      <rPr>
        <vertAlign val="superscript"/>
        <sz val="8"/>
        <rFont val="Calibri"/>
        <charset val="134"/>
      </rPr>
      <t xml:space="preserve">(1) </t>
    </r>
    <r>
      <rPr>
        <sz val="8"/>
        <rFont val="Calibri"/>
        <charset val="134"/>
      </rPr>
      <t>SIGLA.</t>
    </r>
    <r>
      <rPr>
        <vertAlign val="superscript"/>
        <sz val="8"/>
        <rFont val="Calibri"/>
        <charset val="134"/>
      </rPr>
      <t xml:space="preserve">
(2) </t>
    </r>
    <r>
      <rPr>
        <sz val="8"/>
        <rFont val="Calibri"/>
        <charset val="134"/>
      </rPr>
      <t xml:space="preserve">QUANTO AO ISS O TCU ORIENTA OBSERVAR A LEGISLAÇÃO DO MUNICÍPIO. NO REFERIDO ACÓRDÃO O TCU PARTIU DA PREMISSA DE INCIDÊNCIA DO ISS EM 50% DO PREÇO DE VENDA, COM PERCENTUAIS DE 2%, 3%, 4% E 5%.
</t>
    </r>
    <r>
      <rPr>
        <vertAlign val="superscript"/>
        <sz val="8"/>
        <rFont val="Calibri"/>
        <charset val="134"/>
      </rPr>
      <t xml:space="preserve">(3) </t>
    </r>
    <r>
      <rPr>
        <sz val="8"/>
        <rFont val="Calibri"/>
        <charset val="134"/>
      </rPr>
      <t xml:space="preserve">BDI DIFERENCIADO A SER APLICADO EM CASOS DE FORNECIMENTO DE MATERIAIS E EQUIPAMENTOS. EX. ELEVADOR, ESCADAS ROLANTES, EQUIPAMENTOS DE REFRIGERAÇÃO ETC.
</t>
    </r>
    <r>
      <rPr>
        <vertAlign val="superscript"/>
        <sz val="8"/>
        <rFont val="Calibri"/>
        <charset val="134"/>
      </rPr>
      <t xml:space="preserve">(4) </t>
    </r>
    <r>
      <rPr>
        <sz val="8"/>
        <rFont val="Calibri"/>
        <charset val="134"/>
      </rPr>
      <t xml:space="preserve">BDI DIFERENCIADO A SER APLICADO PARA SERVIÇOS TERCEIRIZADOS.
</t>
    </r>
    <r>
      <rPr>
        <vertAlign val="superscript"/>
        <sz val="8"/>
        <rFont val="Calibri"/>
        <charset val="134"/>
      </rPr>
      <t xml:space="preserve">(5) </t>
    </r>
    <r>
      <rPr>
        <sz val="8"/>
        <rFont val="Calibri"/>
        <charset val="134"/>
      </rPr>
      <t>INCIDÊNCIA.</t>
    </r>
  </si>
  <si>
    <t>*Informamos que está em análise o pleito apresentado pelo Ofício nº 042/24-S, do Sindicato da Indústria da Construção Pesada de Minas Gerais (SICEPOT-MG), referente ao posicionamento do colegiado da Segunda Turma do Superior Tribunal de Justiça (STJ), no AREsp nº 2.486.358/SP, relatado pelo Ministro Herman Benjamin, julgado em 13/05/2024, com publicação no DJe de 29/05/2024, que versa sobre a aplicação da dedução na base de cálculo do Imposto Sobre Serviços de Qualquer Natureza (ISSQN).</t>
  </si>
  <si>
    <t>código</t>
  </si>
  <si>
    <t>descrição</t>
  </si>
  <si>
    <t>und</t>
  </si>
  <si>
    <t>custo</t>
  </si>
  <si>
    <t>MOBILIZAÇÃO E DESMOBILIZAÇÃO DE OBRA</t>
  </si>
  <si>
    <t>OBRAS EM CENTRO URBANO OU REGIÃO LIMÍTROFE</t>
  </si>
  <si>
    <t>ED-50394</t>
  </si>
  <si>
    <t>MOBILIZAÇÃO E DESMOBILIZAÇÃO DE OBRA EM CENTRO URBANO OU REGIÃO LIMÍTROFE COM VALOR ACIMA DE 3.000.000,01</t>
  </si>
  <si>
    <t>%</t>
  </si>
  <si>
    <t>ED-50392</t>
  </si>
  <si>
    <t>MOBILIZAÇÃO E DESMOBILIZAÇÃO DE OBRA EM CENTRO URBANO OU REGIÃO LIMÍTROFE COM VALOR ATÉ 1.000.000,00</t>
  </si>
  <si>
    <t>ED-50393</t>
  </si>
  <si>
    <t>MOBILIZAÇÃO E DESMOBILIZAÇÃO DE OBRA EM CENTRO URBANO OU REGIÃO LIMÍTROFE COM VALOR ENTRE 1.000.000,01 E 3.000.000,00</t>
  </si>
  <si>
    <t>OBRA DISTANTE DE CENTRO URBANO</t>
  </si>
  <si>
    <t>ED-50391</t>
  </si>
  <si>
    <t>MOBILIZAÇÃO E DESMOBILIZAÇÃO OBRA DISTANTE DE CENTRO URBANO COM ACIMA DE 3.000.000,01</t>
  </si>
  <si>
    <t>ED-50389</t>
  </si>
  <si>
    <t>MOBILIZAÇÃO E DESMOBILIZAÇÃO OBRA DISTANTE DE CENTRO URBANO COM VALOR ATÉ 1.000.000,00</t>
  </si>
  <si>
    <t>ED-50390</t>
  </si>
  <si>
    <t>MOBILIZAÇÃO E DESMOBILIZAÇÃO OBRA DISTANTE DE CENTRO URBANO COM VALOR ENTRE 1.000.000,01 E 3.000.000,00</t>
  </si>
  <si>
    <t>SERVIÇOS PRELIMINARES</t>
  </si>
  <si>
    <t>LIMPEZA DO TERRENO</t>
  </si>
  <si>
    <t>ED-50701</t>
  </si>
  <si>
    <t>CAPINA MANUAL DO TERRENO, EXCLUSIVE RASTELAMENTO E QUEIMA</t>
  </si>
  <si>
    <t>m2</t>
  </si>
  <si>
    <t>ED-28163</t>
  </si>
  <si>
    <t>DESTOCAMENTO E AFASTAMENTO DE REMANESCENTE ARBÓREO, INCLUSIVE TRANSPORTE COM RETIRADA DO MATERIAL DESTOCADO (EM CAÇAMBA)</t>
  </si>
  <si>
    <t>un</t>
  </si>
  <si>
    <t>ED-50703</t>
  </si>
  <si>
    <t>LIMPEZA DE TERRENO, INCLUSIVE CAPINA, RASTELAMENTO COM AFASTAMENTO ATÉ VINTE (20) METROS E QUEIMA CONTROLADA</t>
  </si>
  <si>
    <t>ED-8143</t>
  </si>
  <si>
    <t>RASTELAMENTO DE ÁREA COM AFASTAMENTO DE ATÉ VINTE (20) METROS, EXCLUSIVE CAPINA OU ROÇADA MANUAL</t>
  </si>
  <si>
    <t>ED-28162</t>
  </si>
  <si>
    <t>DESMATAMENTO E DESTOCAMENTO</t>
  </si>
  <si>
    <t>ED-50702</t>
  </si>
  <si>
    <t>DESMATAMENTO, DESTOCAMENTO E LIMPEZA, INCLUSIVE TRANSPORTE ATÉ CINQUENTA (50) METROS</t>
  </si>
  <si>
    <t>SUPRESSÃO DE ÁRVORE</t>
  </si>
  <si>
    <t>ED-50699</t>
  </si>
  <si>
    <t>CORTE DE ÁRVORE COM MOTOSSERRA, DIÂMETRO DO TRONCO ACIMA DE TRINTA (30) CENTÍMETROS ATÉ CINQUENTA (50) CENTÍMETROS, EXCLUSIVE DESTOCAMENTO E AFASTAMENTO</t>
  </si>
  <si>
    <t>ED-50697</t>
  </si>
  <si>
    <t>CORTE DE ÁRVORE COM MOTOSSERRA, DIÂMETRO DO TRONCO DE QUINZE (15) CENTÍMETROS ATÉ TRINTA (30) CENTÍMETROS, EXCLUSIVE DESTOCAMENTO E AFASTAMENTO</t>
  </si>
  <si>
    <t>REMOÇÃO DE TELHADO</t>
  </si>
  <si>
    <t>ED-48438</t>
  </si>
  <si>
    <t>REMOÇÃO DE CALHA EM CHAPA GALVANIZADA OU EM PVC, COM REAPROVEITAMENTO, INCLUSIVE AFASTAMENTO E EMPILHAMENTO, EXCLUSIVE TRANSPORTE E RETIRADA DO MATERIAL REMOVIDO NÃO REAPROVEITÁVEL</t>
  </si>
  <si>
    <t>m</t>
  </si>
  <si>
    <t>ED-48446</t>
  </si>
  <si>
    <t>REMOÇÃO MANUAL DE CONDUTOR EM PVC OU METÁLICO, COM REAPROVEITAMENTO, INCLUSIVE AFASTAMENTO E EMPILHAMENTO, EXCLUSIVE TRANSPORTE E RETIRADA DO MATERIAL REMOVIDO NÃO REAPROVEITÁVEL</t>
  </si>
  <si>
    <t>ED-48455</t>
  </si>
  <si>
    <t>REMOÇÃO MANUAL DE ENGRADAMENTO PARA TELHA TIPO CALHA ESTRUTURAL EM FIBROCIMENTO, COM REAPROVEITAMENTO, INCLUSIVE AFASTAMENTO E EMPILHAMENTO, EXCLUSIVE TRANSPORTE E RETIRADA DO MATERIAL REMOVIDO NÃO REAPROVEITÁVEL</t>
  </si>
  <si>
    <t>ED-48457</t>
  </si>
  <si>
    <t>REMOÇÃO MANUAL DE ENGRADAMENTO PARA TELHA TIPO CERÂMICA OU CONCRETO, INCLUSIVE AFASTAMENTO E EMPILHAMENTO, EXCLUSIVE TRANSPORTE E RETIRADA DO MATERIAL REMOVIDO NÃO REAPROVEITÁVEL</t>
  </si>
  <si>
    <t>ED-48454</t>
  </si>
  <si>
    <t>REMOÇÃO MANUAL DE ENGRADAMENTO PARA TELHA TIPO METÁLICA, PVC OU FIBROCIMENTO, COM REAPROVEITAMENTO, INCLUSIVE AFASTAMENTO E EMPILHAMENTO, EXCLUSIVE TRANSPORTE E RETIRADA DO MATERIAL REMOVIDO NÃO REAPROVEITÁVEL</t>
  </si>
  <si>
    <t>ED-48506</t>
  </si>
  <si>
    <t>REMOÇÃO MANUAL DE RUFO METÁLICO, COM REAPROVEITAMENTO, INCLUSIVE AFASTAMENTO E EMPILHAMENTO, EXCLUSIVE TRANSPORTE E RETIRADA DO MATERIAL REMOVIDO NÃO REAPROVEITÁVEL</t>
  </si>
  <si>
    <t>ED-48512</t>
  </si>
  <si>
    <t>REMOÇÃO MANUAL DE TELHA  EM FIBROCIMENTO, TIPO ONDULADA, COM REAPROVEITAMENTO, INCLUSIVE AFASTAMENTO E EMPILHAMENTO, EXCLUSIVE TRANSPORTE E RETIRADA DO MATERIAL REMOVIDO NÃO REAPROVEITÁVEL</t>
  </si>
  <si>
    <t>ED-48514</t>
  </si>
  <si>
    <t>REMOÇÃO MANUAL DE TELHA CERÂMICA, COM REAPROVEITAMENTO, INCLUSIVE AFASTAMENTO E EMPILHAMENTO, EXCLUSIVE TRANSPORTE E RETIRADA DO MATERIAL REMOVIDO NÃO REAPROVEITÁVEL</t>
  </si>
  <si>
    <t>ED-48510</t>
  </si>
  <si>
    <t>REMOÇÃO MANUAL DE TELHA EM FIBROCIMENTO, TIPO CALHA ESTRUTURAL, COM REAPROVEITAMENTO, INCLUSIVE IÇAMENTO, AFASTAMENTO E EMPILHAMENTO, EXCLUSIVE TRANSPORTE E RETIRADA DO MATERIAL REMOVIDO NÃO REAPROVEITÁVEL</t>
  </si>
  <si>
    <t>ED-48509</t>
  </si>
  <si>
    <t>REMOÇÃO MANUAL DE TELHA METÁLICA OU PVC, COM REAPROVEITAMENTO, INCLUSIVE AFASTAMENTO E EMPILHAMENTO, EXCLUSIVE TRANSPORTE E RETIRADA DO MATERIAL REMOVIDO NÃO REAPROVEITÁVEL</t>
  </si>
  <si>
    <t>DEMOLIÇÃO E REMOÇÃO DE INSTALAÇÃO</t>
  </si>
  <si>
    <t>ED-48500</t>
  </si>
  <si>
    <t>DEMOLIÇÃO MANUAL DE TUBULAÇÕES EMBUTIDAS DE REDE (ÁGUA, ELÉTRICA, GASES, ETC.), INCLUSIVE RASGO EM ALVENARIA, REMOÇÃO DE ACESSÓRIOS DE FIXAÇÃO, AFASTAMENTO E EMPILHAMENTO, EXCLUSIVE TRANSPORTE E RETIRADA DO MATERIAL DEMOLIDO</t>
  </si>
  <si>
    <t>ED-48466</t>
  </si>
  <si>
    <t>REMOÇÃO MANUAL DE INTERFONE, COM REAPROVEITAMENTO, INCLUSIVE AFASTAMENTO E EMPILHAMENTO, EXCLUSIVE TRANSPORTE E RETIRADA DO MATERIAL REMOVIDO NÃO REAPROVEITÁVEL</t>
  </si>
  <si>
    <t>ED-48468</t>
  </si>
  <si>
    <t>REMOÇÃO MANUAL DE LUMINÁRIA COMERCIAL, EMBUTIDA OU SOBREPOR, COM REAPROVEITAMENTO, INCLUSIVE AFASTAMENTO E EMPILHAMENTO, EXCLUSIVE TRANSPORTE E RETIRADA DO MATERIAL REMOVIDO NÃO REAPROVEITÁVEL</t>
  </si>
  <si>
    <t>ED-48469</t>
  </si>
  <si>
    <t>REMOÇÃO MANUAL DE LUMINÁRIA COMPACTA (PLAFON, PAINEL LED, ETC.) EMBUTIDA OU SOBREPOR, COM REAPROVEITAMENTO, INCLUSIVE AFASTAMENTO E EMPILHAMENTO, EXCLUSIVE TRANSPORTE E RETIRADA DO MATERIAL REMOVIDO NÃO REAPROVEITÁVEL</t>
  </si>
  <si>
    <t>ED-48499</t>
  </si>
  <si>
    <t>REMOÇÃO MANUAL DE REDES DE DUTOS PARA CLIMATIZAÇÃO, INCLUSIVE AFASTAMENTO E EMPILHAMENTO, EXCLUSIVE TRANSPORTE E RETIRADA DO MATERIAL REMOVIDO NÃO REAPROVEITÁVEL</t>
  </si>
  <si>
    <t>ED-48515</t>
  </si>
  <si>
    <t>REMOÇÃO MANUAL DE TUBULAÇÕES EMBUTIDAS DE REDE (ÁGUA, ELÉTRICA, GASES, ETC.), COM REAPROVEITAMENTO, INCLUSIVE RASGO EM ALVENARIA, REMOÇÃO DE ACESSÓRIOS DE FIXAÇÃO, AFASTAMENTO E EMPILHAMENTO, EXCLUSIVE TRANSPORTE E RETIRADA DO MATERIAL REMOVIDO NÃO REAPROVEITÁVEL</t>
  </si>
  <si>
    <t>DEMOLIÇÃO DE FORRO</t>
  </si>
  <si>
    <t>ED-48463</t>
  </si>
  <si>
    <t>DEMOLIÇÃO MANUAL DE FORRO DE CHAPA OU PLACA DE GESSO, INCLUSIVE DEMOLIÇÃO DA ESTRUTURA DE SUSTENTAÇÃO, AFASTAMENTO E EMPILHAMENTO, EXCLUSIVE TRANSPORTE E RETIRADA DO MATERIAL DEMOLIDO</t>
  </si>
  <si>
    <t>REMOÇÃO DE FORRO</t>
  </si>
  <si>
    <t>ED-48460</t>
  </si>
  <si>
    <t>REMOÇÃO MANUAL DE FORRO DE PLACAS (GESSO, MINERAL, FIBRA, ISOPOR, COLMEIA, PVC, ETC.), COM REAPROVEITAMENTO, INCLUSIVE AFASTAMENTO E EMPILHAMENTO, EXCLUSIVE DEMOLIÇÃO DA ESTRUTURA DE SUSTENTAÇÃO, TRANSPORTE E RETIRADA DO MATERIAL REMOVIDO NÃO REAPROVEITÁVEL</t>
  </si>
  <si>
    <t>ED-48459</t>
  </si>
  <si>
    <t>REMOÇÃO MANUAL DE FORRO DE PLACAS (GESSO, MINERAL, FIBRA, ISOPOR, COLMEIA, PVC, ETC.), COM REAPROVEITAMENTO, INCLUSIVE DEMOLIÇÃO ESTRUTURA DE SUSTENTAÇÃO, AFASTAMENTO E EMPILHAMENTO, EXCLUSIVE TRANSPORTE E RETIRADA DO MATERIAL REMOVIDO NÃO REAPROVEITÁVEL</t>
  </si>
  <si>
    <t>ED-48464</t>
  </si>
  <si>
    <t>REMOÇÃO MANUAL DE FORRO DE TÁBUAS DE PINHO, COM REAPROVEITAMENTO, INCLUSIVE AFASTAMENTO E EMPILHAMENTO, EXCLUSIVE REMOÇÃO DA ESTRUTURA DE SUSTENTAÇÃO, TRANSPORTE E RETIRADA DO MATERIAL REMOVIDO NÃO REAPROVEITÁVEL</t>
  </si>
  <si>
    <t>ED-28355</t>
  </si>
  <si>
    <t>REMOÇÃO MANUAL ESTRUTURA OU TRAMA DE SUSTENTAÇÃO DE MADEIRA OU METÁLICA PARA FORRO, COM REAPROVEITAMENTO, INCLUSIVE AFASTAMENTO E EMPILHAMENTO, EXCLUSIVE TRANSPORTE E RETIRADA DO MATERIAL REMOVIDO NÃO REAPROVEITÁVEL</t>
  </si>
  <si>
    <t>REMOÇÃO DE ESQUADRIA</t>
  </si>
  <si>
    <t>ED-48496</t>
  </si>
  <si>
    <t>REMOÇÃO MANUAL DE CONJUNTO DE ALIZARES, COM REAPROVEITAMENTO, INCLUSIVE AFASTAMENTO E EMPILHAMENTO, EXCLUSIVE TRANSPORTE E RETIRADA DO MATERIAL REMOVIDO NÃO REAPROVEITÁVEL</t>
  </si>
  <si>
    <t>cj</t>
  </si>
  <si>
    <t>ED-48458</t>
  </si>
  <si>
    <t>REMOÇÃO MANUAL DE CONJUNTO DE FERRAGENS (DOBRADIÇAS, FECHADURA E MAÇANETAS), COM REAPROVEITAMENTO, INCLUSIVE AFASTAMENTO E EMPILHAMENTO, EXCLUSIVE TRANSPORTE E RETIRADA DO MATERIAL REMOVIDO NÃO REAPROVEITÁVEL</t>
  </si>
  <si>
    <t>ED-48493</t>
  </si>
  <si>
    <t>REMOÇÃO MANUAL DE ESQUADRIA EM MADEIRA, COM REAPROVEITAMENTO, INCLUSIVE REMOÇÃO DE MARCO/ALIZAR/GUARNIÇÕES, AFASTAMENTO E EMPILHAMENTO, EXCLUSIVE TRANSPORTE E RETIRADA DO MATERIAL REMOVIDO NÃO REAPROVEITÁVEL</t>
  </si>
  <si>
    <t>ED-48497</t>
  </si>
  <si>
    <t>REMOÇÃO MANUAL DE ESQUADRIA METÁLICA, COM REAPROVEITAMENTO, INCLUSIVE MARCO/ALIZAR/GUARNIÇÕES, AFASTAMENTO E EMPILHAMENTO, EXCLUSIVE TRANSPORTE E RETIRADA DO MATERIAL REMOVIDO NÃO REAPROVEITÁVEL</t>
  </si>
  <si>
    <t>ED-48494</t>
  </si>
  <si>
    <t>REMOÇÃO MANUAL DE FOLHA DE PORTA OU JANELA DE MADEIRA OU METÁLICA, COM REAPROVEITAMENTO, INCLUSIVE AFASTAMENTO E EMPILHAMENTO, EXCLUSIVE TRANSPORTE E RETIRADA DO MATERIAL REMOVIDO NÃO REAPROVEITÁVEL</t>
  </si>
  <si>
    <t>ED-48495</t>
  </si>
  <si>
    <t>REMOÇÃO MANUAL DE MARCO EM MADEIRA OU METÁLICO, COM REAPROVEITAMENTO, INCLUSIVE AFASTAMENTO E EMPILHAMENTO, EXCLUSIVE TRANSPORTE E RETIRADA DO MATERIAL REMOVIDO NÃO REAPROVEITÁVEL</t>
  </si>
  <si>
    <t>DEMOLIÇÃO DE IMPERMEABILIZAÇÃO</t>
  </si>
  <si>
    <t>ED-48465</t>
  </si>
  <si>
    <t>DEMOLIÇÃO MANUAL DE IMPERMEABILIZAÇÃO E PROTEÇÃO MECÂNICA, INCLUSIVE AFASTAMENTO E EMPILHAMENTO, EXCLUSIVE TRANSPORTE E RETIRADA DO MATERIAL DEMOLIDO</t>
  </si>
  <si>
    <t>REMOÇÃO DE LOUÇA E ACESSÓRIOS</t>
  </si>
  <si>
    <t>ED-48467</t>
  </si>
  <si>
    <t>REMOÇÃO DE LOUÇAS (LAVATÓRIO, BANHEIRA, PIA, VASO SANITÁRIO, TANQUE), COM REAPROVEITAMENTO, INCLUSIVE AFASTAMENTO E EMPILHAMENTO, EXCLUSIVE TRANSPORTE E RETIRADA DO MATERIAL REMOVIDO NÃO REAPROVEITÁVEL</t>
  </si>
  <si>
    <t>ED-48470</t>
  </si>
  <si>
    <t>REMOÇÃO MANUAL DE METAIS COMUNS E ACABAMENTOS (TORNEIRA, ACABAMENTO PARA REGISTRO, SIFÃO, ENGATE FLEXÍVEL, ETC.), COM REAPROVEITAMENTO, INCLUSIVE AFASTAMENTO E EMPILHAMENTO, EXCLUSIVE TRANSPORTE E RETIRADA DO MATERIAL REMOVIDO NÃO REAPROVEITÁVEL</t>
  </si>
  <si>
    <t>ED-48471</t>
  </si>
  <si>
    <t>REMOÇÃO MANUAL DE METAIS EMBUTIDOS (BASE DE REGISTRO, VÁLVULA DE DESCARGA, TORNEIRA ANTIVANDALISMO, ETC.), COM REAPROVEITAMENTO, INCLUSIVE AFASTAMENTO E EMPILHAMENTO, EXCLUSIVE TRANSPORTE E RETIRADA DO MATERIAL REMOVIDO NÃO REAPROVEITÁVEL</t>
  </si>
  <si>
    <t>DEMOLIÇÃO E REMOÇÃO DE DIVISÓRIA E BANCADA</t>
  </si>
  <si>
    <t>ED-48452</t>
  </si>
  <si>
    <t>DEMOLIÇÃO MANUAL DE ALVENARIA/DIVISÓRIA DE ELEMENTOS VAZADOS (COBOGÓ, ETC. ), INCLUSIVE AFASTAMENTO E EMPILHAMENTO, EXCLUSIVE TRANSPORTE E RETIRADA DO MATERIAL DEMOLIDO</t>
  </si>
  <si>
    <t>ED-48453</t>
  </si>
  <si>
    <t>DEMOLIÇÃO MANUAL DE DIVISÓRIA COMERCIAL EM LAMINADO, INCLUSIVE AFASTAMENTO E EMPILHAMENTO, EXCLUSIVE TRANSPORTE E RETIRADA DO MATERIAL DEMOLIDO</t>
  </si>
  <si>
    <t>ED-8024</t>
  </si>
  <si>
    <t>DEMOLIÇÃO MANUAL DE DIVISÓRIA DE MADEIRA, INCLUSIVE AFASTAMENTO E EMPILHAMENTO, EXCLUSIVE TRANSPORTE E RETIRADA DO MATERIAL DEMOLIDO</t>
  </si>
  <si>
    <t>ED-48437</t>
  </si>
  <si>
    <t>REMOÇÃO MANUAL DE BANCADA DE PEDRA (MÁRMORE, GRANITO, ARDÓSIA, MARMORITE, ETC.), COM REAPROVEITAMENTO, INCLUSIVE RASGO EM ALVENARIA, REMOÇÃO DE ACESSÓRIOS DE FIXAÇÃO, AFASTAMENTO E EMPILHAMENTO, EXCLUSIVE TRANSPORTE E RETIRADA DO MATERIAL REMOVIDO NÃO REAPROVEITÁVEL</t>
  </si>
  <si>
    <t>ED-28348</t>
  </si>
  <si>
    <t>REMOÇÃO MANUAL DE DIVISÓRIA EM PEDRA (MÁRMORE, GRANITO, ARDÓSIA, MARMORITE, ETC.), COM REAPROVEITAMENTO, INCLUSIVE RASGO EM ALVENARIA, REMOÇÃO DE ACESSÓRIOS DE FIXAÇÃO, AFASTAMENTO E EMPILHAMENTO, EXCLUSIVE TRANSPORTE E RETIRADA DO MATERIAL REMOVIDO NÃO REAPROVEITÁVEL</t>
  </si>
  <si>
    <t>DEMOLIÇÃO DE ALVENARIA</t>
  </si>
  <si>
    <t>ED-48436</t>
  </si>
  <si>
    <t>DEMOLIÇÃO MANUAL DE ALVENARIA DE TIJOLO CERÂMICO MACIÇO, INCLUSIVE AFASTAMENTO E EMPILHAMENTO, EXCLUSIVE TRANSPORTE E RETIRADA DO MATERIAL DEMOLIDO</t>
  </si>
  <si>
    <t>m3</t>
  </si>
  <si>
    <t>ED-48435</t>
  </si>
  <si>
    <t>DEMOLIÇÃO MANUAL DE ALVENARIA DE TIJOLO CERÂMICO OU BLOCO DE CONCRETO, INCLUSIVE AFASTAMENTO E EMPILHAMENTO, EXCLUSIVE TRANSPORTE E RETIRADA DO MATERIAL DEMOLIDO</t>
  </si>
  <si>
    <t>ED-28338</t>
  </si>
  <si>
    <t>DEMOLIÇÃO MANUAL DE CONSTRUÇÃO EM ALVENARIAS DE VEDAÇÃO, COM ESPESSURA MÁXIMA DE 15CM, INCLUSIVE REMOÇÃO COM REAPROVEITAMENTO DE ESQUADRIAS, AFASTAMENTO E EMPILHAMENTO, EXCLUSIVE TRANSPORTE E RETIRADA DO MATERIAL DEMOLIDO/REMOVIDO NÃO REAPROVEITÁVEL</t>
  </si>
  <si>
    <t>DEMOLIÇÃO DE CONCRETO</t>
  </si>
  <si>
    <t>ED-48441</t>
  </si>
  <si>
    <t>DEMOLIÇÃO MANUAL DE CONCRETO ARMADO, INCLUSIVE AFASTAMENTO E EMPILHAMENTO, EXCLUSIVE TRANSPORTE E RETIRADA DO MATERIAL DEMOLIDO</t>
  </si>
  <si>
    <t>ED-48440</t>
  </si>
  <si>
    <t>DEMOLIÇÃO MANUAL DE CONCRETO, SEM ARMAÇÃO, INCLUSIVE AFASTAMENTO E EMPILHAMENTO, EXCLUSIVE TRANSPORTE E RETIRADA DO MATERIAL DEMOLIDO</t>
  </si>
  <si>
    <t>ED-48443</t>
  </si>
  <si>
    <t>DEMOLIÇÃO MECANIZADA DE CONCRETO ARMADO, COM EQUIPAMENTO ELÉTRICO, INCLUSIVE AFASTAMENTO E EMPILHAMENTO, EXCLUSIVE TRANSPORTE E RETIRADA DO MATERIAL DEMOLIDO</t>
  </si>
  <si>
    <t>ED-48445</t>
  </si>
  <si>
    <t>DEMOLIÇÃO MECANIZADA DE CONCRETO ARMADO, COM EQUIPAMENTO PNEUMÁTICO, INCLUSIVE AFASTAMENTO E EMPILHAMENTO, EXCLUSIVE TRANSPORTE E RETIRADA DO MATERIAL DEMOLIDO</t>
  </si>
  <si>
    <t>ED-48442</t>
  </si>
  <si>
    <t>DEMOLIÇÃO MECANIZADA DE CONCRETO, SEM ARMAÇÃO, COM EQUIPAMENTO ELÉTRICO, INCLUSIVE AFASTAMENTO E EMPILHAMENTO, EXCLUSIVE TRANSPORTE E RETIRADA DO MATERIAL DEMOLIDO</t>
  </si>
  <si>
    <t>ED-48444</t>
  </si>
  <si>
    <t>DEMOLIÇÃO MECANIZADA DE CONCRETO, SEM ARMAÇÃO, COM EQUIPAMENTO PNEUMÁTICO, INCLUSIVE AFASTAMENTO E EMPILHAMENTO, EXCLUSIVE TRANSPORTE E RETIRADA DO MATERIAL DEMOLIDO</t>
  </si>
  <si>
    <t>REMOÇÃO DE PADRÃO CONCESSIONÁRIA</t>
  </si>
  <si>
    <t>ED-48475</t>
  </si>
  <si>
    <t>REMOÇÃO MANUAL DE PADRÃO DE ENTRADA DE ÁGUA, COM REAPROVEITAMENTO, INCLUSIVE AFASTAMENTO E EMPILHAMENTO, EXCLUSIVE TRANSPORTE E RETIRADA DO MATERIAL REMOVIDO NÃO REAPROVEITÁVEL</t>
  </si>
  <si>
    <t>ED-48474</t>
  </si>
  <si>
    <t>REMOÇÃO MANUAL DE PADRÃO DE ENTRADA DE ENERGIA, COM REAPROVEITAMENTO, INCLUSIVE AFASTAMENTO E EMPILHAMENTO, EXCLUSIVE TRANSPORTE E RETIRADA DO MATERIAL REMOVIDO NÃO REAPROVEITÁVEL</t>
  </si>
  <si>
    <t>DEMOLIÇÃO E REMOÇÃO DE PAVIMENTAÇÃO</t>
  </si>
  <si>
    <t>ED-48487</t>
  </si>
  <si>
    <t>DEMOLIÇÃO MANUAL DE LAJE DE CONCRETO ARMADO, COM ESPESSURA DE ATÉ 15CM, INCLUSIVE AFASTAMENTO E EMPILHAMENTO, EXCLUSIVE TRANSPORTE E RETIRADA DO MATERIAL DEMOLIDO</t>
  </si>
  <si>
    <t>ED-48507</t>
  </si>
  <si>
    <t xml:space="preserve">DEMOLIÇÃO MANUAL DE SARJETA OU SARJETÃO DE CONCRETO, INCLUSIVE AFASTAMENTO E EMPILHAMENTO, EXCLUSIVE TRANSPORTE E RETIRADA DO MATERIAL DEMOLIDO
</t>
  </si>
  <si>
    <t>ED-48489</t>
  </si>
  <si>
    <t>DEMOLIÇÃO MECANIZADA DE LAJE DE CONCRETO ARMADO, COM ESPESSURA DE ATÉ 15CM, , COM EQUIPAMENTO ELÉTRICO, INCLUSIVE AFASTAMENTO E EMPILHAMENTO, EXCLUSIVE TRANSPORTE E RETIRADA DO MATERIAL DEMOLIDO</t>
  </si>
  <si>
    <t>ED-48486</t>
  </si>
  <si>
    <t>DEMOLIÇÃO MECANIZADA DE LAJE DE CONCRETO ARMADO, COM ESPESSURA DE ATÉ 15CM, , COM EQUIPAMENTO PNEUMÁTICO, INCLUSIVE AFASTAMENTO E EMPILHAMENTO, EXCLUSIVE TRANSPORTE E RETIRADA DO MATERIAL DEMOLIDO</t>
  </si>
  <si>
    <t>ED-48492</t>
  </si>
  <si>
    <t>DEMOLIÇÃO MECANIZADA DE REVESTIMENTO ASFÁLTICO, COM EQUIPAMENTO PNEUMÁTICO, INCLUSIVE AFASTAMENTO E EMPILHAMENTO, EXCLUSIVE TRANSPORTE E RETIRADA DO MATERIAL DEMOLIDO</t>
  </si>
  <si>
    <t>ED-48490</t>
  </si>
  <si>
    <t>REMOÇÃO MANUAL DE ALVENARIA POLIÉDRICA, COM REAPROVEITAMENTO, INCLUSIVE AFASTAMENTO E EMPILHAMENTO, EXCLUSIVE TRANSPORTE E RETIRADA DO MATERIAL REMOVIDO NÃO REAPROVEITÁVEL</t>
  </si>
  <si>
    <t>ED-48488</t>
  </si>
  <si>
    <t>REMOÇÃO MANUAL DE CALÇADA PORTUGUESA, COM REAPROVEITAMENTO, INCLUSIVE AFASTAMENTO E EMPILHAMENTO, EXCLUSIVE TRANSPORTE E RETIRADA DO MATERIAL REMOVIDO NÃO REAPROVEITÁVEL</t>
  </si>
  <si>
    <t>ED-48473</t>
  </si>
  <si>
    <t>REMOÇÃO MANUAL DE GUIA DE MEIO-FIO EM PEDRA (GNAISSE, BASALTO, ETC.), COM REAPROVEITAMENTO, INCLUSIVE AFASTAMENTO E EMPILHAMENTO, EXCLUSIVE TRANSPORTE E RETIRADA DO MATERIAL REMOVIDO NÃO REAPROVEITÁVEL</t>
  </si>
  <si>
    <t>ED-48472</t>
  </si>
  <si>
    <t>REMOÇÃO MANUAL DE GUIA DE MEIO-FIO PRÉ-MOLDADA EM CONCRETO, COM REAPROVEITAMENTO, INCLUSIVE AFASTAMENTO E EMPILHAMENTO, EXCLUSIVE TRANSPORTE E RETIRADA DO MATERIAL REMOVIDO NÃO REAPROVEITÁVEL</t>
  </si>
  <si>
    <t>ED-48476</t>
  </si>
  <si>
    <t>REMOÇÃO MANUAL DE PAVIMENTAÇÃO INTERTRAVADA OU SEXTAVADO EM PRÉ-MOLDADO DE CONCRETO, COM REAPROVEITAMENTO, INCLUSIVE AFASTAMENTO E EMPILHAMENTO, EXCLUSIVE TRANSPORTE E RETIRADA DO MATERIAL REMOVIDO NÃO REAPROVEITÁVEL</t>
  </si>
  <si>
    <t>ED-48491</t>
  </si>
  <si>
    <t>REMOÇÃO MANUAL DE PAVIMENTO PARALELEPÍPEDO, COM REAPROVEITAMENTO, INCLUSIVE AFASTAMENTO E EMPILHAMENTO, EXCLUSIVE TRANSPORTE E RETIRADA DO MATERIAL REMOVIDO NÃO REAPROVEITÁVEL</t>
  </si>
  <si>
    <t>DEMOLIÇÃO E REMOÇÃO DE REVESTIMENTO</t>
  </si>
  <si>
    <t>ED-48504</t>
  </si>
  <si>
    <t>DEMOLIÇÃO MANUAL DE LAMINADO MELAMÍNICO EM SUPERFÍCIE DE MADEIRA OU PAREDE, INCLUSIVE AFASTAMENTO E EMPILHAMENTO, EXCLUSIVE TRANSPORTE E RETIRADA DO MATERIAL DEMOLIDO</t>
  </si>
  <si>
    <t>ED-48501</t>
  </si>
  <si>
    <t>DEMOLIÇÃO MANUAL DE REBOCO OU EMBOÇO, COM ESPESSURA DE ATÉ 55MM, INCLUSIVE AFASTAMENTO E EMPILHAMENTO, EXCLUSIVE TRANSPORTE E RETIRADA DO MATERIAL DEMOLIDO</t>
  </si>
  <si>
    <t>ED-48502</t>
  </si>
  <si>
    <t>DEMOLIÇÃO MANUAL DE REVESTIMENTO CERÂMICO, AZULEJO OU LADRILHO HIDRÁULICO, INCLUSIVE AFASTAMENTO E EMPILHAMENTO, EXCLUSIVE DEMOLIÇÃO DO REBOCO OU EMBOÇO, TRANSPORTE E RETIRADA DO MATERIAL DEMOLIDO</t>
  </si>
  <si>
    <t>ED-48503</t>
  </si>
  <si>
    <t>DEMOLIÇÃO MANUAL DE REVESTIMENTO DE PEDRA (MÁRMORE, GRANITO, ARDÓSIA, ETC.), INCLUSIVE AFASTAMENTO E EMPILHAMENTO, EXCLUSIVE DEMOLIÇÃO DO REBOCO OU EMBOÇO, TRANSPORTE E RETIRADA DO MATERIAL DEMOLIDO</t>
  </si>
  <si>
    <t>ED-48478</t>
  </si>
  <si>
    <t>REMOÇÃO MANUAL DE PEITORIL DE MÁRMORE OU GRANITO, COM REAPROVEITAMENTO, INCLUSIVE AFASTAMENTO E EMPILHAMENTO, EXCLUSIVE TRANSPORTE E RETIRADA DO MATERIAL REMOVIDO NÃO REAPROVEITÁVEL</t>
  </si>
  <si>
    <t>DEMOLIÇÃO E REMOÇÃO DE PISO</t>
  </si>
  <si>
    <t>ED-48480</t>
  </si>
  <si>
    <t>DEMOLIÇÃO MANUAL DE PISO CERÂMICO OU LADRILHO HIDRÁULICO, INCLUSIVE AFASTAMENTO E EMPILHAMENTO, EXCLUSIVE DEMOLIÇÃO DE CONTRAPISO, TRANSPORTE E RETIRADA DO MATERIAL DEMOLIDO</t>
  </si>
  <si>
    <t>ED-48479</t>
  </si>
  <si>
    <t>DEMOLIÇÃO MANUAL DE PISO CIMENTADO OU CONTRAPISO DE ARGAMASSA, COM ESPESSURA MÁXIMA DE 10CM, INCLUSIVE AFASTAMENTO E EMPILHAMENTO, EXCLUSIVE TRANSPORTE E RETIRADA DO MATERIAL DEMOLIDO</t>
  </si>
  <si>
    <t>ED-48481</t>
  </si>
  <si>
    <t>DEMOLIÇÃO MANUAL DE PISO DE PEDRAS (MÁRMORE, GRANITO, ARDÓSIA, ETC.), INCLUSIVE AFASTAMENTO E EMPILHAMENTO, EXCLUSIVE DEMOLIÇÃO DE CONTRAPISO, TRANSPORTE E RETIRADA DO MATERIAL DEMOLIDO</t>
  </si>
  <si>
    <t>ED-48483</t>
  </si>
  <si>
    <t>DEMOLIÇÃO MANUAL DE PISO EM GRANILITE/MARMORITE, INCLUSIVE AFASTAMENTO E EMPILHAMENTO, EXCLUSIVE TRANSPORTE E RETIRADA DO MATERIAL DEMOLIDO</t>
  </si>
  <si>
    <t>ED-48482</t>
  </si>
  <si>
    <t>DEMOLIÇÃO MANUAL DE PISO VINÍLICO, INCLUSIVE AFASTAMENTO E EMPILHAMENTO, EXCLUSIVE TRANSPORTE E RETIRADA DO MATERIAL DEMOLIDO</t>
  </si>
  <si>
    <t>ED-48505</t>
  </si>
  <si>
    <t>DEMOLIÇÃO MANUAL DE RODAPÉ, INCLUSIVE ARGAMASSA DE ASSENTAMENTO E AFASTAMENTO, EXCLUSIVE TRANSPORTE E RETIRADA DO MATERIAL DEMOLIDO</t>
  </si>
  <si>
    <t>ED-48485</t>
  </si>
  <si>
    <t>REMOÇÃO MANUAL DE PISO DE TÁBUAS, COM REAPROVEITAMENTO, INCLUSIVE AFASTAMENTO E EMPILHAMENTO, EXCLUSIVE TRANSPORTE E RETIRADA DO MATERIAL REMOVIDO NÃO REAPROVEITÁVEL</t>
  </si>
  <si>
    <t>ED-48484</t>
  </si>
  <si>
    <t>REMOÇÃO MANUAL DE PISO DE TACO DE MADEIRA, COM REAPROVEITAMENTO, INCLUSIVE AFASTAMENTO E EMPILHAMENTO, EXCLUSIVE TRANSPORTE E RETIRADA DO MATERIAL REMOVIDO NÃO REAPROVEITÁVEL</t>
  </si>
  <si>
    <t>ED-48508</t>
  </si>
  <si>
    <t>REMOÇÃO MANUAL DE SOLEIRA DE MÁRMORE OU GRANITO, COM REAPROVEITAMENTO, INCLUSIVE AFASTAMENTO E EMPILHAMENTO, EXCLUSIVE TRANSPORTE E RETIRADA DO MATERIAL REMOVIDO NÃO REAPROVEITÁVEL</t>
  </si>
  <si>
    <t>REMOÇÃO DE CERCA E ALAMBRADO</t>
  </si>
  <si>
    <t>ED-48434</t>
  </si>
  <si>
    <t>REMOÇÃO MANUAL DE ALAMBRADO METÁLICO, COM REAPROVEITAMENTO, INCLUSIVE AFASTAMENTO E EMPILHAMENTO, EXCLUSIVE TRANSPORTE E RETIRADA DO MATERIAL REMOVIDO NÃO REAPROVEITÁVEL</t>
  </si>
  <si>
    <t>ED-48439</t>
  </si>
  <si>
    <t>REMOÇÃO MANUAL DE CERCA, COM REAPROVEITAMENTO, INCLUSIVE AFASTAMENTO E EMPILHAMENTO, EXCLUSIVE TRANSPORTE E RETIRADA DO MATERIAL REMOVIDO NÃO REAPROVEITÁVEL</t>
  </si>
  <si>
    <t>ED-48449</t>
  </si>
  <si>
    <t xml:space="preserve">REMOÇÃO MANUAL DE CONCERTINA, COM DIÂMETRO DE ATÉ 730MM, COM REAPROVEITAMENTO, INCLUSIVE AFASTAMENTO E EMPILHAMENTO, EXCLUSIVE TRANSPORTE E RETIRADA DO MATERIAL REMOVIDO NÃO REAPROVEITÁVEL
</t>
  </si>
  <si>
    <t>REMOÇÃO DE VIDRO</t>
  </si>
  <si>
    <t>ED-48516</t>
  </si>
  <si>
    <t>REMOÇÃO MANUAL DE VIDRO EM ESQUADRIAS, COM OU SEM REAPROVEITAMENTO, INCLUSIVE LIMPEZA DO ENCAIXE, AFASTAMENTO E EMPILHAMENTO, EXCLUSIVE TRANSPORTE E RETIRADA DO MATERIAL REMOVIDO NÃO REAPROVEITÁVEL</t>
  </si>
  <si>
    <t>REMOÇÃO DE ITEM ESCOLAR</t>
  </si>
  <si>
    <t>ED-48498</t>
  </si>
  <si>
    <t>REMOÇÃO MANUAL DE QUADRO NEGRO, COM REAPROVEITAMENTO, INCLUSIVE AFASTAMENTO E EMPILHAMENTO, EXCLUSIVE TRANSPORTE E RETIRADA DO MATERIAL REMOVIDO NÃO REAPROVEITÁVEL</t>
  </si>
  <si>
    <t>INSTALAÇÕES PROVISÓRIAS</t>
  </si>
  <si>
    <t>PLACA DE OBRA</t>
  </si>
  <si>
    <t>ED-16660</t>
  </si>
  <si>
    <t>FORNECIMENTO E COLOCAÇÃO DE PLACA DE OBRA EM CHAPA GALVANIZADA #26, ESP. 0,45 MM, PLOTADA COM ADESIVO VINÍLICO, AFIXADA COM REBITES 4,8X40 MM, EM ESTRUTURA METÁLICA DE METALON 20X20 MM, ESP. 1,25 MM, INCLUSIVE SUPORTE EM EUCALIPTO AUTOCLAVADO PINTADO COM TINTA PVA DUAS (2) DEMÃOS</t>
  </si>
  <si>
    <t>ED-28427</t>
  </si>
  <si>
    <t>FORNECIMENTO E COLOCAÇÃO DE PLACA DE OBRA EM CHAPA GALVANIZADA #26, ESP. 0,45MM, DIMENSÃO (3X1,5)M, PLOTADA COM ADESIVO VINÍLICO, AFIXADA COM REBITES 4,8X40MM, EM ESTRUTURA METÁLICA DE METALON 20X20MM, ESP. 1,25MM, INCLUSIVE SUPORTE EM EUCALIPTO AUTOCLAVADO PINTADO COM TINTA PVA DUAS (2) DEMÃOS</t>
  </si>
  <si>
    <t>ED-28428</t>
  </si>
  <si>
    <t>FORNECIMENTO E COLOCAÇÃO DE PLACA DE OBRA EM CHAPA GALVANIZADA #26, ESP. 0,45MM, DIMENSÃO (4X3)M, PLOTADA COM ADESIVO VINÍLICO, AFIXADA COM REBITES 4,8X40MM, EM ESTRUTURA METÁLICA DE METALON 20X20MM, ESP. 1,25MM, INCLUSIVE SUPORTE EM EUCALIPTO AUTOCLAVADO PINTADO COM TINTA PVA DUAS (2) DEMÃOS</t>
  </si>
  <si>
    <t>ED-28429</t>
  </si>
  <si>
    <t>FORNECIMENTO E COLOCAÇÃO DE PLACA DE OBRA EM CHAPA GALVANIZADA #26, ESP. 0,45MM, DIMENSÃO (6X3)M, PLOTADA COM ADESIVO VINÍLICO, AFIXADA COM REBITES 4,8X40MM, EM ESTRUTURA METÁLICA DE METALON 20X20MM, ESP. 1,25MM, INCLUSIVE SUPORTE EM EUCALIPTO AUTOCLAVADO PINTADO COM TINTA PVA DUAS (2) DEMÃOS</t>
  </si>
  <si>
    <t>INSTALAÇÃO PROVISÓRIA ÁGUA E ENERGIA</t>
  </si>
  <si>
    <t>ED-50150</t>
  </si>
  <si>
    <t>LIGAÇÃO DE ÁGUA PROVISÓRIA PARA CANTEIRO,  INCLUSIVE HIDRÔMETRO E CAVALETE PARA MEDIÇÃO DE ÁGUA - ENTRADA PRINCIPAL, EM AÇO GALVANIZADO DN 20MM (1/2") - PADRÃO CONCESSIONÁRIA</t>
  </si>
  <si>
    <t>ED-31745</t>
  </si>
  <si>
    <t xml:space="preserve">LIGAÇÃO DE ESGOTO PARA BARRACÃO DE OBRA EM CANTEIRO, EXCLUSIVE FOSSA SÉPTICA </t>
  </si>
  <si>
    <t>ED-50151</t>
  </si>
  <si>
    <t>LIGAÇÃO PROVISÓRIA COM ENTRADA DE ENERGIA AÉREA, PADRÃO CEMIG, CARGA INSTALADA DE 15,1KVA ATÉ 30KVA, TRIFÁSICO, COM SAÍDA SUBTERRÂNEA, INCLUSIVE POSTE, CAIXA PARA MEDIDOR, DISJUNTOR, BARRAMENTO, ATERRAMENTO E ACESSÓRIOS</t>
  </si>
  <si>
    <t>ESCRITÓRIO DE OBRA</t>
  </si>
  <si>
    <t>ED-50125</t>
  </si>
  <si>
    <t>ÁREA COBERTA EM TELHA FIBROCIMENTO PARA CENTRAL DE CORTE/DOBRA/MONTAGEM EM CANTEIRO DE OBRAS, INCLUSIVE BANCADA E INSTALAÇÕES ELÉTRICAS, EXCLUSIVE VEDAÇÕES LATERAIS</t>
  </si>
  <si>
    <t>ED-50135</t>
  </si>
  <si>
    <t>BARRACÃO DE OBRA, EM CHAPA DE COMPENSADO RESINADO, INCLUSIVE  INSTALAÇÕES SANITÁRIAS E MOBILIÁRIO - PADRÃO DER-MG</t>
  </si>
  <si>
    <t>ED-50128</t>
  </si>
  <si>
    <t>BARRACÃO DE OBRA PARA DEPÓSITO E FERRAMENTARIA TIPO-I, ÁREA INTERNA 14,52M2, EM CHAPA DE COMPENSADO RESINADO, INCLUSIVE MOBILIÁRIO (OBRA DE PEQUENO PORTE, EFETIVO ATÉ 30 HOMENS), PADRÃO DER-MG</t>
  </si>
  <si>
    <t>ED-50129</t>
  </si>
  <si>
    <t>BARRACÃO DE OBRA PARA DEPÓSITO E FERRAMENTARIA TIPO-II, ÁREA INTERNA 25,41M2, EM CHAPA DE COMPENSADO RESINADO, INCLUSIVE MOBILIÁRIO (OBRA DE MÉDIO PORTE, EFETIVO DE 30 A 60 HOMENS), PADRÃO DER-MG</t>
  </si>
  <si>
    <t>ED-50148</t>
  </si>
  <si>
    <t>BARRACÃO DE OBRA PARA ESCRITÓRIO DA EMPREITEIRA TIPO-I, ÁREA INTERNA 18,15M2, EM CHAPA DE COMPENSADO RESINADO, INCLUSIVE MOBILIÁRIO (OBRA DE PEQUENO A MÉDIO PORTE, EFETIVO ATÉ 60 HOMENS) - PADRÃO DER-MG</t>
  </si>
  <si>
    <t>ED-50149</t>
  </si>
  <si>
    <t>BARRACÃO DE OBRA PARA ESCRITÓRIO DA EMPREITEIRA TIPO-II, ÁREA INTERNA 21,78M2, EM CHAPA DE COMPENSADO RESINADO, INCLUSIVE MOBILIÁRIO (OBRA DE GRANDE PORTE, EFETIVO ACIMA 60 HOMENS) - PADRÃO DER-MG</t>
  </si>
  <si>
    <t>ED-50146</t>
  </si>
  <si>
    <t>BARRACÃO DE OBRA PARA ESCRITÓRIO DA FISCALIZAÇÃO TIPO-I, ÁREA INTERNA 18,15M2, EM CHAPA DE COMPENSADO RESINADO, INCLUSIVE MOBILIÁRIO (OBRA DE PEQUENO A MÉDIO PORTE, EFETIVO ATÉ 60 HOMENS) - PADRÃO DER-MG</t>
  </si>
  <si>
    <t>ED-50147</t>
  </si>
  <si>
    <t>BARRACÃO DE OBRA PARA ESCRITÓRIO DA FISCALIZAÇÃO TIPO-II, ÁREA INTERNA 21,78M2, EM CHAPA DE COMPENSADO RESINADO, INCLUSIVE MOBILIÁRIO (OBRA DE GRANDE PORTE, EFETIVO ACIMA 60 HOMENS) - PADRÃO DER-MG</t>
  </si>
  <si>
    <t>ED-50130</t>
  </si>
  <si>
    <t>BARRACÃO DE OBRA PARA INSTALAÇÃO SANITÁRIA TIPO-I, ÁREA INTERNA 14,52M2, EM CHAPA DE COMPENSADO RESINADO (OBRA DE PEQUENO PORTE, EFETIVO ATÉ 30 HOMENS), PADRÃO DER-MG</t>
  </si>
  <si>
    <t>ED-50131</t>
  </si>
  <si>
    <t>BARRACÃO DE OBRA PARA INSTALAÇÃO SANITÁRIA TIPO-II, ÁREA INTERNA 18,15M2, EM CHAPA DE COMPENSADO RESINADO (OBRA DE MÉDIO PORTE, EFETIVO DE 30 A 60 HOMENS), PADRÃO DER-MG</t>
  </si>
  <si>
    <t>ED-50132</t>
  </si>
  <si>
    <t>BARRACÃO DE OBRA PARA INSTALAÇÃO SANITÁRIA TIPO-III, ÁREA INTERNA 25,41M2, EM CHAPA DE COMPENSADO RESINADO (OBRA DE GRANDE PORTE, EFETIVO ACIMA DE 60 HOMENS), PADRÃO DER-MG</t>
  </si>
  <si>
    <t>ED-50133</t>
  </si>
  <si>
    <t>BARRACÃO DE OBRA PARA REFEITÓRIO TIPO-I, ÁREA INTERNA 18,15M2, EM CHAPA DE COMPENSADO RESINADO (OBRA DE MÉDIO PORTE, EFETIVO DE 30 A 60 HOMENS), PADRÃO DER-MG</t>
  </si>
  <si>
    <t>ED-50134</t>
  </si>
  <si>
    <t>BARRACÃO DE OBRA PARA REFEITÓRIO TIPO-II, ÁREA INTERNA 25,41M2, EM CHAPA DE COMPENSADO RESINADO (OBRA DE GRANDE PORTE, EFETIVO ACIMA DE 60 HOMENS), PADRÃO DER-MG</t>
  </si>
  <si>
    <t>ED-50126</t>
  </si>
  <si>
    <t>BARRACÃO DE OBRA PARA VESTIÁRIO TIPO-I, ÁREA INTERNA 25,41M2, EM CHAPA DE COMPENSADO RESINADO, INCLUSIVE MOBILIÁRIO (OBRA DE PEQUENO PORTE, EFETIVO ATÉ 30 HOMENS), PADRÃO DER-MG</t>
  </si>
  <si>
    <t>ED-50127</t>
  </si>
  <si>
    <t>BARRACÃO DE OBRA PARA VESTIÁRIO TIPO-II, ÁREA INTERNA 67,76M2, EM CHAPA DE COMPENSADO RESINADO, INCLUSIVE MOBILIÁRIO (OBRA DE MÉDIO PORTE, EFETIVO DE 30 A 60 HOMENS), PADRÃO DER-MG</t>
  </si>
  <si>
    <t>ED-16341</t>
  </si>
  <si>
    <t>LIGAÇÃO PROVISÓRIA DE ÁGUA E ESGOTO PARA CONTAINER (ESCRITÓRIO DE OBRA)</t>
  </si>
  <si>
    <t>ED-16343</t>
  </si>
  <si>
    <t>LIGAÇÃO PROVISÓRIA DE ÁGUA E ESGOTO PARA CONTAINER (VESTIÁRIO DE OBRA), EXCLUSIVE CHUVEIRO ELÉTRICO</t>
  </si>
  <si>
    <t>ED-16342</t>
  </si>
  <si>
    <t>LIGAÇÃO PROVISÓRIA DE ENERGIA ELÉTRICA PARA CONTAINER</t>
  </si>
  <si>
    <t>ED-16356</t>
  </si>
  <si>
    <t>LIGAÇÕES PROVISÓRIAS PARA CONTAINER TIPO 1 (CORRESPONDENTE AO CÓDIGO ED-16348)</t>
  </si>
  <si>
    <t>ED-16357</t>
  </si>
  <si>
    <t>LIGAÇÕES PROVISÓRIAS PARA CONTAINER TIPO 2 (CORRESPONDENTE AO CÓDIGO ED-16349)</t>
  </si>
  <si>
    <t>ED-16358</t>
  </si>
  <si>
    <t>LIGAÇÕES PROVISÓRIAS PARA CONTAINER TIPO 3 (CORRESPONDENTE AO CÓDIGO ED-16350)</t>
  </si>
  <si>
    <t>ED-16359</t>
  </si>
  <si>
    <t>LIGAÇÕES PROVISÓRIAS PARA CONTAINER TIPO 4 (CORRESPONDENTE AO CÓDIGO ED-16351)</t>
  </si>
  <si>
    <t>ED-16360</t>
  </si>
  <si>
    <t>LIGAÇÕES PROVISÓRIAS PARA CONTAINER TIPO 5 (CORRESPONDENTE AO CÓDIGO ED-16352)</t>
  </si>
  <si>
    <t>ED-16361</t>
  </si>
  <si>
    <t>LIGAÇÕES PROVISÓRIAS PARA CONTAINER TIPO 6 (CORRESPONDENTE AO CÓDIGO ED-16353)</t>
  </si>
  <si>
    <t>ED-16362</t>
  </si>
  <si>
    <t>LIGAÇÕES PROVISÓRIAS PARA CONTAINER TIPO 7 (CORRESPONDENTE AO CÓDIGO ED-16354)</t>
  </si>
  <si>
    <t>ED-16363</t>
  </si>
  <si>
    <t>LIGAÇÕES PROVISÓRIAS PARA CONTAINER TIPO 8 (CORRESPONDENTE AO CÓDIGO ED-16355)</t>
  </si>
  <si>
    <t>ED-50155</t>
  </si>
  <si>
    <t>LOCAÇÃO DE BANHEIRO QUÍMICO, DIMENSÃO (110X120X230)CM, LINHA PADRÃO, CONTENDO UMA (1) PIA/HIGIENIZADOR DE MÃOS, INCLUSIVE MANUTENÇÃO E MOBILIZAÇÃO/DESMOBILIZAÇÃO</t>
  </si>
  <si>
    <t>mês</t>
  </si>
  <si>
    <t>ED-16348</t>
  </si>
  <si>
    <t>LOCAÇÃO DE CONTAINER COM ISOLAMENTO TÉRMICO, TIPO 1, PARA ESCRITÓRIO DE OBRA, COM MEDIDAS REFERENCIAIS DE (6) METROS COMPRIMENTO, (2,3) METROS LARGURA E (2,5) METROS ALTURA ÚTIL INTERNA, INCLUSIVE AR CONDICIONADO E LIGAÇÕES ELÉTRICAS INTERNAS, EXCLUSIVE MOBILIZAÇÃO/DESMOBILIZAÇÃO E LIGAÇÕES PROVISÓRIAS EXTERNAS</t>
  </si>
  <si>
    <t>ED-16349</t>
  </si>
  <si>
    <t>LOCAÇÃO DE CONTAINER COM ISOLAMENTO TÉRMICO, TIPO 2, PARA ESCRITÓRIO DE OBRA COM SANITÁRIO CONTENDO UM (1) VASO SANITÁRIO E UM (1) LAVATÓRIO, COM MEDIDAS REFERENCIAIS DE (6) METROS COMPRIMENTO, (2,3) METROS LARGURA E (2,5) METROS ALTURA ÚTIL INTERNA, INCLUSIVE AR CONDICIONADO E LIGAÇÕES ELÉTRICAS E HIDROSSANITÁRIAS INTERNAS, EXCLUSIVE MOBILIZAÇÃO/DESMOBILIZAÇÃO E LIGAÇÕES PROVISÓRIAS EXTERNAS</t>
  </si>
  <si>
    <t>ED-16350</t>
  </si>
  <si>
    <t>LOCAÇÃO DE CONTAINER COM ISOLAMENTO TÉRMICO, TIPO 3, PARA DEPÓSITO/FERRAMENTARIA DE OBRA, COM MEDIDAS REFERENCIAIS DE (6) METROS COMPRIMENTO, (2,3) METROS LARGURA E (2,5) METROS ALTURA ÚTIL INTERNA, INCLUSIVE LIGAÇÕES ELÉTRICAS INTERNAS, EXCLUSIVE MOBILIZAÇÃO/DESMOBILIZAÇÃO E LIGAÇÕES PROVISÓRIAS EXTERNAS</t>
  </si>
  <si>
    <t>ED-16351</t>
  </si>
  <si>
    <t>LOCAÇÃO DE CONTAINER COM ISOLAMENTO TÉRMICO, TIPO 4, PARA REFEITÓRIO DE OBRA, COM MEDIDAS REFERENCIAIS DE (6) METROS COMPRIMENTO, (2,3) METROS LARGURA E (2,5) METROS ALTURA ÚTIL INTERNA, INCLUSIVE LIGAÇÕES ELÉTRICAS INTERNAS, EXCLUSIVE MOBILIZAÇÃO/DESMOBILIZAÇÃO E LIGAÇÕES PROVISÓRIAS EXTERNAS</t>
  </si>
  <si>
    <t>ED-16352</t>
  </si>
  <si>
    <t>LOCAÇÃO DE CONTAINER COM ISOLAMENTO TÉRMICO, TIPO 5, PARA VESTIÁRIO DE OBRA COM SETE (7) CHUVEIROS E DOIS (2) LAVATÓRIOS, COM MEDIDAS REFERENCIAIS DE (6) METROS COMPRIMENTO, (2,3) METROS LARGURA E (2,5) METROS ALTURA ÚTIL INTERNA, INCLUSIVE LIGAÇÕES ELÉTRICAS E HIDROSSANITÁRIAS INTERNAS, EXCLUSIVE MOBILIZAÇÃO/DESMOBILIZAÇÃO E LIGAÇÕES PROVISÓRIAS EXTERNAS</t>
  </si>
  <si>
    <t>ED-16353</t>
  </si>
  <si>
    <t>LOCAÇÃO DE CONTAINER COM ISOLAMENTO TÉRMICO, TIPO 6, PARA VESTIÁRIO DE OBRA COM SETE (7) VASOS SANITÁRIOS, UM (1) MICTÓRIO E UM (1) LAVATÓRIO, COM MEDIDAS REFERENCIAIS DE (6) METROS COMPRIMENTO, (2,3) METROS LARGURA E (2,5) METROS ALTURA ÚTIL INTERNA, INCLUSIVE LIGAÇÕES ELÉTRICAS E HIDROSSANITÁRIAS INTERNAS, EXCLUSIVE MOBILIZAÇÃO/DESMOBILIZAÇÃO E LIGAÇÕES PROVISÓRIAS EXTERNAS</t>
  </si>
  <si>
    <t>ED-16354</t>
  </si>
  <si>
    <t>LOCAÇÃO DE CONTAINER COM ISOLAMENTO TÉRMICO, TIPO 7, PARA VESTIÁRIO DE OBRA COM QUATRO (4) CHUVEIROS, TRÊS (3) VASOS SANITÁRIOS, UM (1) MICTÓRIO E UM (1) LAVATÓRIO, COM MEDIDAS REFERENCIAIS DE (6) METROS COMPRIMENTO, (2,3) METROS LARGURA E (2,5) METROS ALTURA ÚTIL INTERNA, INCLUSIVE LIGAÇÕES ELÉTRICAS E HIDROSSANITÁRIAS INTERNAS, EXCLUSIVE MOBILIZAÇÃO/DESMOBILIZAÇÃO E LIGAÇÕES PROVISÓRIAS EXTERNAS</t>
  </si>
  <si>
    <t>ED-16355</t>
  </si>
  <si>
    <t>LOCAÇÃO DE CONTAINER COM ISOLAMENTO TÉRMICO, TIPO 8, PARA VESTIÁRIO DE OBRA COM OITO (8) BANCOS E CINCO (5) ARMÁRIOS, COM MEDIDAS REFERENCIAIS DE (6) METROS COMPRIMENTO, (2,3) METROS LARGURA E (2,5) METROS ALTURA ÚTIL INTERNA, INCLUSIVE LIGAÇÕES ELÉTRICAS INTERNAS, EXCLUSIVE MOBILIZAÇÃO/DESMOBILIZAÇÃO E LIGAÇÕES PROVISÓRIAS EXTERNAS</t>
  </si>
  <si>
    <t>ED-50137</t>
  </si>
  <si>
    <t>MOBILIZAÇÃO E DESMOBILIZAÇÃO DE CONTAINER, INCLUSIVE CARGA, DESCARGA E TRANSPORTE EM CAMINHÃO CARROCERIA COM GUINDAUTO (MUNCK), EXCLUSIVE LOCAÇÃO DO CONTAINER</t>
  </si>
  <si>
    <t>LOCAÇÃO DA OBRA</t>
  </si>
  <si>
    <t>ED-17989</t>
  </si>
  <si>
    <t>LOCAÇÃO DE OBRA COM GABARITO DE TÁBUAS CORRIDAS PONTALETADAS A CADA 2,00M, REAPROVEITAMENTO (2X), INCLUSIVE ACOMPANHAMENTO DE EQUIPE TOPOGRÁFICA PARA MARCAÇÃO DE PONTO TOPOGRÁFICO</t>
  </si>
  <si>
    <t>ED-50276</t>
  </si>
  <si>
    <t>LOCAÇÃO TOPOGRÁFICA ACIMA DE CINQUENTA (50) PONTOS REFERENCIAIS, INCLUSIVE ESTACA (PIQUETE) DE MARCAÇÃO</t>
  </si>
  <si>
    <t>ED-50275</t>
  </si>
  <si>
    <t>LOCAÇÃO TOPOGRÁFICA DE VINTE UM (21) ATÉ CINQUENTA (50) PONTOS REFERENCIAIS, INCLUSIVE ESTACA (PIQUETE) DE MARCAÇÃO</t>
  </si>
  <si>
    <t>ED-50274</t>
  </si>
  <si>
    <t>LOCAÇÃO TOPOGRÁFICA PARA ATÉ VINTE (20) PONTOS REFERENCIAIS, INCLUSIVE ESTACA (PIQUETE) DE MARCAÇÃO</t>
  </si>
  <si>
    <t>TAPUME</t>
  </si>
  <si>
    <t>ED-50162</t>
  </si>
  <si>
    <t>PORTÃO PARA TAPUME FIXO DE PROTEÇÃO COM FECHAMENTO DE OBRA EM CHAPA DE COMPENSADO, ESP. 12MM, COM MÓDULO NA DIMENSÃO DE (110X220)CM, INCLUSIVE FERRAGENS E PINTURA LÁTEX (PVA) COM DUAS (2) DEMÃOS</t>
  </si>
  <si>
    <t>ED-14457</t>
  </si>
  <si>
    <t>PORTÃO PARA TAPUME FIXO DE PROTEÇÃO COM FECHAMENTO DE OBRA EM TELHA METÁLICA GALVANIZADA, TIPO TRAPEZOIDAL ESP. 0,5MM, COM MÓDULO NA DIMENSÃO DE (300X220)CM, EXCLUSIVE PINTURA ESMALTE</t>
  </si>
  <si>
    <t>ED-50166</t>
  </si>
  <si>
    <t>REMANEJAMENTO DE TAPUME FIXO DE PROTEÇÃO PARA FECHAMENTO DE OBRA, INCLUSIVE ESCAVAÇÃO MANUAL E REATERRO COMPACTADO</t>
  </si>
  <si>
    <t>ED-50163</t>
  </si>
  <si>
    <t>TAPUME DE PROTEÇÃO PARA TRANSEUNTE EM TELA DE POLIETILENO, COM MÓDULO NA DIMENSÃO DE (150X150)CM, INCLUSIVE PONTALETE COM BASE DE APOIO EM CONCRETO MAGRO, FORNECIMENTO E MOVIMENTAÇÃO</t>
  </si>
  <si>
    <t>ED-50159</t>
  </si>
  <si>
    <t>TAPUME FIXO DE PROTEÇÃO PARA FECHAMENTO DE OBRA EM CHAPA DE COMPENSADO, ESP. 12MM, COM MÓDULO NA DIMENSÃO DE (110X220)CM, INCLUSIVE PINTURA LÁTEX (PVA) COM DUAS (2) DEMÃOS, EXCLUSIVE ABERTURA PARA PORTÃO</t>
  </si>
  <si>
    <t>ED-50164</t>
  </si>
  <si>
    <t>TAPUME FIXO DE PROTEÇÃO PARA FECHAMENTO DE OBRA EM TELA GALVANIZADA, COM TRAMA LOSANGULAR DE 2"X2", FIO BWG 14, COM MÓDULO NA DIMENSÃO DE (300X220)CM, INCLUSIVE PINTURA ESMALTE COM DUAS (2) DEMÃOS, EXCLUSIVE ABERTURA PARA PORTÃO</t>
  </si>
  <si>
    <t>ED-29823</t>
  </si>
  <si>
    <t>TAPUME FIXO DE PROTEÇÃO PARA FECHAMENTO DE OBRA EM TELHA METÁLICA GALVANIZADA, TIPO TRAPEZOIDAL, ESP. 0,5MM, COM MÓDULO NA DIMENSÃO DE (300X220)CM, COM REAPROVEITAMENTO, EXCLUSIVE PINTURA ESMALTE, INCLUSIVE PONTALETE E FIXAÇÃO</t>
  </si>
  <si>
    <t>ED-50165</t>
  </si>
  <si>
    <t>TAPUME REMOVÍVEL DE PROTEÇÃO PARA FECHAMENTO DE OBRA EM TELA GALVANIZADA, COM TRAMA LOSANGULAR DE 2"X2", FIO BWG 14, COM MÓDULO NA DIMENSÃO DE (300X220)CM, INCLUSIVE PONTALETE COM BASE DE APOIO EM CONCRETO MAGRO</t>
  </si>
  <si>
    <t>PROTEÇÃO DE TRANSEUNTE</t>
  </si>
  <si>
    <t>ED-27006</t>
  </si>
  <si>
    <t>CONE PARA SINALIZAÇÃO/ISOLAMENTO DE ÁREAS, ALTURA 75CM, INCLUSIVE FORNECIMENTO E MOVIMENTAÇÃO</t>
  </si>
  <si>
    <t>ED-50157</t>
  </si>
  <si>
    <t xml:space="preserve">FITA ZEBRADA AMARELA PARA SINALIZAÇÃO ISOLAMENTO DE ÁREA, EXCLUSIVE SUPORTE PARA SUSTENTAÇÃO, INCLUSIVE FIXAÇÃO E FORNECIMENTO
</t>
  </si>
  <si>
    <t>ED-50156</t>
  </si>
  <si>
    <t xml:space="preserve">PROTEÇÃO PARA TRANSEUNTE OU ISOLAMENTO DE ÁREA COM FITA ZEBRADA AMARELA, INCLUSIVE PONTALETE COM BASE DE APOIO EM CONCRETO MAGRO, ALTURA DE 150CM, FORNECIMENTO E MOVIMENTAÇÃO
</t>
  </si>
  <si>
    <t>ANDAIME</t>
  </si>
  <si>
    <t>ED-28530</t>
  </si>
  <si>
    <t xml:space="preserve">ANDAIME EM CAVALETE METÁLICO PARA ALVENARIA, COM CHAPA DE COMPENSADO E TÁBUA, COM REAPROVEITAMENTO, INCLUSIVE MONTAGEM/DESMONTAGEM E REMANEJAMENTO
</t>
  </si>
  <si>
    <t>ED-28533</t>
  </si>
  <si>
    <t>ANDAIME EM CAVALETE METÁLICO PARA FORRO OU SERVIÇO EM ALTURA INTERNO, COM CHAPA DE COMPENSADO E TÁBUA, COM REAPROVEITAMENTO, INCLUSIVE MONTAGEM/DESMONTAGEM E REMANEJAMENTO</t>
  </si>
  <si>
    <t>ED-48243</t>
  </si>
  <si>
    <t>CONDUTOR/DUTO DE ENTULHO EM POLIETILENO, INCLUSIVE ACESSÓRIOS DE FIXAÇÃO, SUPORTES, MONTAGEM/DESMONTAGEM E REMANEJAMENTO</t>
  </si>
  <si>
    <t>mxmês</t>
  </si>
  <si>
    <t>ED-9075</t>
  </si>
  <si>
    <t>FORNECIMENTO DE ANDAIME METÁLICO PARA FACHADA (LOCAÇÃO), INCLUSIVE PISO METÁLICO E SAPATAS, EXCLUSIVE MONTAGEM E DESMONTAGEM</t>
  </si>
  <si>
    <t>m2xmês</t>
  </si>
  <si>
    <t>ED-9076</t>
  </si>
  <si>
    <t>FORNECIMENTO DE ANDAIME METÁLICO TUBULAR TIPO TORRE (LOCAÇÃO), INCLUSIVE RODÍZIOS, EXCLUSIVE MONTAGEM E DESMONTAGEM</t>
  </si>
  <si>
    <t>ED-48246</t>
  </si>
  <si>
    <t>MONTAGEM E DESMONTAGEM DE ANDAIME METÁLICO PARA FACHADA COM PISO METÁLICO, EXCLUSIVE FORNECIMENTO DO ANDAIME E RODAPÉ/GUARDA-CORPO EM MADEIRA</t>
  </si>
  <si>
    <t>ED-48245</t>
  </si>
  <si>
    <t>MONTAGEM E DESMONTAGEM DE ANDAIME METÁLICO PARA FACHADA COM PISO METÁLICO, INCLUSIVE RODAPÉ/GUARDA-CORPO EM MADEIRA, EXCLUSIVE FORNECIMENTO DO ANDAIME</t>
  </si>
  <si>
    <t>ED-9077</t>
  </si>
  <si>
    <t>MONTAGEM E DESMONTAGEM DE ANDAIME METÁLICO TUBULAR TIPO TORRE, EXCLUSIVE FORNECIMENTO DO ANDAIME</t>
  </si>
  <si>
    <t>ED-48249</t>
  </si>
  <si>
    <t xml:space="preserve">TELA DE PROTEÇÃO, TIPO FACHADEIRA, INSTALADA EM ANDAIME METÁLICO PARA FACHADA, EXCLUSIVE ANDAIME METÁLICO, INCLUSIVE ACESSÓRIOS DE FIXAÇÃO
</t>
  </si>
  <si>
    <t>ED-48248</t>
  </si>
  <si>
    <t>TELA PARA PROTEÇÃO DE FACHADA EM POLIETILENO, EXCLUSIVE BANDEJA SALVA VIDAS, INCLUSIVE ACESSÓRIOS DE FIXAÇÃO</t>
  </si>
  <si>
    <t>PROTEÇÃO COLETIVA</t>
  </si>
  <si>
    <t>ED-28493</t>
  </si>
  <si>
    <t>BANDEJA SALVA VIDAS, TIPO PRIMÁRIA, EM SUPORTE METÁLICO COM FORRO EM COMPENSADO RESINADO E TÁBUA, COMPRIMENTO DE 250CM COM COMPLEMENTO DE 80CM, INCLUSIVE ACESSÓRIOS DE FIXAÇÃO E INSTALAÇÃO</t>
  </si>
  <si>
    <t>ED-28494</t>
  </si>
  <si>
    <t>BANDEJA SALVA VIDAS, TIPO SECUNDÁRIA, EM SUPORTE METÁLICO COM FORRO EM COMPENSADO RESINADO E TÁBUA, COMPRIMENTO DE 140CM COM COMPLEMENTO DE 80CM, INCLUSIVE ACESSÓRIOS DE FIXAÇÃO E INSTALAÇÃO</t>
  </si>
  <si>
    <t>ED-9128</t>
  </si>
  <si>
    <t>LINHA DE VIDA HORIZONTAL PERMANENTE EM CABO DE AÇO GALVANIZADO PARA TRABALHOS EM COBERTURAS E TELHADOS, EXCLUSIVE PROJETO E ART</t>
  </si>
  <si>
    <t>ED-9176</t>
  </si>
  <si>
    <t>LINHA DE VIDA HORIZONTAL PROVISÓRIA EM CABO DE AÇO PARA CONSTRUÇÃO DE ESTRUTURAS, INCLUSIVE POSTE E PROLONGADOR, EXCLUSIVE PROJETO E ART</t>
  </si>
  <si>
    <t>ED-9126</t>
  </si>
  <si>
    <t>LINHA DE VIDA HORIZONTAL PROVISÓRIA EM CORDA PARA TRABALHOS EM COBERTURAS E TELHADOS</t>
  </si>
  <si>
    <t>TERRAPLENAGEM/TRABALHOS EM TERRA</t>
  </si>
  <si>
    <t>REGULARIZAÇÃO E COMPACTAÇÃO DE SOLO</t>
  </si>
  <si>
    <t>ED-51100</t>
  </si>
  <si>
    <t>CORTE E DESATERRO MECÂNICO PARA REGULARIZAÇÃO, COM TRATOR DE ESTEIRA, INCLUSIVE ARRASTAMENTO NIVELADO, AFASTAMENTO E EMPILHAMENTO, EXCLUSIVE CARGA, TRANSPORTE E DESCARGA</t>
  </si>
  <si>
    <t>ED-51122</t>
  </si>
  <si>
    <t>REGULARIZAÇÃO E COMPACTAÇÃO DE TERRENO MANUAL COM SOQUETE, EXCLUSIVE DESMATAMENTO, DESTOCAMENTO, LIMPEZA/ROÇADA DO TERRENO</t>
  </si>
  <si>
    <t>ED-51124</t>
  </si>
  <si>
    <t>REGULARIZAÇÃO E COMPACTAÇÃO MECÂNICA DE TERRENO COM ROLO VIBRATÓRIO, EXCLUSIVE DESMATAMENTO, DESTOCAMENTO, LIMPEZA/ROÇADA DO TERRENO</t>
  </si>
  <si>
    <t>ED-51123</t>
  </si>
  <si>
    <t>REGULARIZAÇÃO MANUAL E COMPACTAÇÃO MECANIZADA DE TERRENO COM PLACA VIBRATÓRIA, EXCLUSIVE DESMATAMENTO, DESTOCAMENTO, LIMPEZA/ROÇADA DO TERRENO</t>
  </si>
  <si>
    <t>ESCAVAÇÃO MECÂNICA</t>
  </si>
  <si>
    <t>ED-51116</t>
  </si>
  <si>
    <t>ESCAVAÇÃO MECÂNICA DE VALAS COM PROFUNDIDADE MAIOR QUE 1,5M E MENOR OU IGUAL 3,0M, INCLUSIVE CARGA EM CAMINHÃO, EXCLUSIVE TRANSPORTE E DESCARGA</t>
  </si>
  <si>
    <t>ED-51112</t>
  </si>
  <si>
    <t>ESCAVAÇÃO MECÂNICA DE VALAS COM PROFUNDIDADE MAIOR QUE 1,5M E MENOR OU IGUAL 3,0M, INCLUSIVE DESCARGA LATERAL, EXCLUSIVE CARGA, TRANSPORTE E DESCARGA</t>
  </si>
  <si>
    <t>ED-51117</t>
  </si>
  <si>
    <t>ESCAVAÇÃO MECÂNICA DE VALAS COM PROFUNDIDADE MAIOR QUE 3,0M E MENOR OU IGUAL 5,0M, INCLUSIVE CARGA EM CAMINHÃO, EXCLUSIVE TRANSPORTE E DESCARGA</t>
  </si>
  <si>
    <t>ED-51113</t>
  </si>
  <si>
    <t>ESCAVAÇÃO MECÂNICA DE VALAS COM PROFUNDIDADE MAIOR QUE 3,0M E MENOR OU IGUAL 5,0M, INCLUSIVE DESCARGA LATERAL, EXCLUSIVE CARGA, TRANSPORTE E DESCARGA</t>
  </si>
  <si>
    <t>ED-51115</t>
  </si>
  <si>
    <t>ESCAVAÇÃO MECÂNICA DE VALAS COM PROFUNDIDADE MENOR OU IGUAL A 1,5M, INCLUSIVE CARGA EM CAMINHÃO, EXCLUSIVE TRANSPORTE E DESCARGA</t>
  </si>
  <si>
    <t>ED-51111</t>
  </si>
  <si>
    <t>ESCAVAÇÃO MECÂNICA DE VALAS COM PROFUNDIDADE MENOR OU IGUAL A 1,5M, INCLUSIVE DESCARGA LATERAL, EXCLUSIVE CARGA, TRANSPORTE E DESCARGA</t>
  </si>
  <si>
    <t>ED-51105</t>
  </si>
  <si>
    <t>ESCAVAÇÃO MECÂNICA EM MATERIAL DE 1ª CATEGORIA, INCLUSIVE CARGA EM CAMINHÃO, EXCLUSIVE TRANSPORTE E DESCARGA</t>
  </si>
  <si>
    <t>ED-51106</t>
  </si>
  <si>
    <t>ESCAVAÇÃO MECÂNICA EM MATERIAL DE 2ª CATEGORIA, INCLUSIVE CARGA EM CAMINHÃO, EXCLUSIVE TRANSPORTE E DESCARGA</t>
  </si>
  <si>
    <t>ED-51119</t>
  </si>
  <si>
    <t>ESCAVAÇÃO MECÂNICA EM SOLO MOLE, INCLUSIVE CARGA EM CAMINHÃO, EXCLUSIVE TRANSPORTE E DESCARGA</t>
  </si>
  <si>
    <t>ED-51103</t>
  </si>
  <si>
    <t>ESCAVAÇÃO MECÂNICA HORIZONTAL, COM TRATOR DE ESTEIRA, EM MATERIAL DE 1ª CATEGORIA, INCLUSIVE AFASTAMENTO E EMPILHAMENTO COM DISTÂNCIA MÁXIMA DE ATÉ CINQUENTA (50) METROS, EXCLUSIVE CARGA, TRANSPORTE E DESGARGA</t>
  </si>
  <si>
    <t>ED-51104</t>
  </si>
  <si>
    <t>ESCAVAÇÃO MECÂNICA HORIZONTAL, COM TRATOR DE ESTEIRA, EM MATERIAL DE 2ª CATEGORIA, INCLUSIVE AFASTAMENTO E EMPILHAMENTO COM DISTÂNCIA MÁXIMA DE ATÉ CINQUENTA (50) METROS, EXCLUSIVE CARGA, TRANSPORTE E DESGARGA</t>
  </si>
  <si>
    <t>ESCAVAÇÃO MANUAL</t>
  </si>
  <si>
    <t>ED-51110</t>
  </si>
  <si>
    <t>ESCAVAÇÃO MANUAL DE TERRA (DESATERRO MANUAL), INCLUSIVE DESCARGA LATERAL, EXCLUSIVE RETIRADA E TRANSPORTE DO MATERIAL ESCAVADO</t>
  </si>
  <si>
    <t>ED-51108</t>
  </si>
  <si>
    <t>ESCAVAÇÃO MANUAL DE VALA COM PROFUNDIDADE MAIOR QUE 1,5M E MENOR OU IGUAL 3,0M, INCLUSIVE DESCARGA LATERAL</t>
  </si>
  <si>
    <t>ED-51109</t>
  </si>
  <si>
    <t>ESCAVAÇÃO MANUAL DE VALA COM PROFUNDIDADE MAIOR QUE 3,0M E MENOR OU IGUAL 5,0M, INCLUSIVE DESCARGA LATERAL</t>
  </si>
  <si>
    <t>ED-51107</t>
  </si>
  <si>
    <t>ESCAVAÇÃO MANUAL DE VALA COM PROFUNDIDADE MENOR OU IGUAL A 1,5M, INCLUSIVE DESCARGA LATERAL</t>
  </si>
  <si>
    <t>COMPACTAÇÃO DE FUNDO DE VALA</t>
  </si>
  <si>
    <t>ED-51093</t>
  </si>
  <si>
    <t>APILOAMENTO MANUAL EM FUNDO DE VALA COM SOQUETE, EXCLUSIVE ESCAVAÇÃO</t>
  </si>
  <si>
    <t>ED-51094</t>
  </si>
  <si>
    <t>APILOAMENTO MECANIZADO EM FUNDO DE VALA COM PLACA VIBRATÓRIA, EXCLUSIVE ESCAVAÇÃO</t>
  </si>
  <si>
    <t>ATERRO E REATERRO</t>
  </si>
  <si>
    <t>ED-51097</t>
  </si>
  <si>
    <t>COMPACTAÇÃO MANUAL DE ATERRO COM SOQUETE, INCLUSIVE ESPALHAMENTO MANUAL</t>
  </si>
  <si>
    <t>ED-29190</t>
  </si>
  <si>
    <t>COMPACTAÇÃO MECÂNICA DE ATERRO COM ROLO VIBRATÓRIO A 100% DO PROCTOR INTERMEDIÁRIO, INCLUSIVE ESPALHAMENTO</t>
  </si>
  <si>
    <t>ED-29189</t>
  </si>
  <si>
    <t>COMPACTAÇÃO MECÂNICA DE ATERRO COM ROLO VIBRATÓRIO A 100% DO PROCTOR NORMAL, INCLUSIVE ESPALHAMENTO</t>
  </si>
  <si>
    <t>ED-51098</t>
  </si>
  <si>
    <t>COMPACTAÇÃO MECÂNICA DE ATERRO COM ROLO VIBRATÓRIO A 95% DO PROCTOR NORMAL, INCLUSIVE ESPALHAMENTO</t>
  </si>
  <si>
    <t>ED-51095</t>
  </si>
  <si>
    <t>COMPACTAÇÃO MECÂNICA DE ATERRO COM ROLO VIBRATÓRIO SEM GRAU DE COMPACTAÇÃO, INCLUSIVE ESPALHAMENTO</t>
  </si>
  <si>
    <t>ED-51096</t>
  </si>
  <si>
    <t>COMPACTAÇÃO MECANIZADA DE ATERRO COM PLACA VIBRATÓRIA, INCLUSIVE ESPALHAMENTO MANUAL</t>
  </si>
  <si>
    <t>ED-51120</t>
  </si>
  <si>
    <t>REATERRO MANUAL DE VALA, INCLUSIVE ESPALHAMENTO E COMPACTAÇÃO MANUAL COM SOQUETE</t>
  </si>
  <si>
    <t>ED-51121</t>
  </si>
  <si>
    <t>REATERRO MANUAL DE VALA, INCLUSIVE ESPALHAMENTO E COMPACTAÇÃO MECANIZADA COM PLACA VIBRATÓRIA</t>
  </si>
  <si>
    <t>ESCORAMENTO DE VALA</t>
  </si>
  <si>
    <t>ED-29712</t>
  </si>
  <si>
    <t>ESCORAMENTO DE VALA CONTÍNUO, COM PRANCHAS VERTICAIS, LONGARINAS E ESTRONCAS DE MADEIRA, REAPROVEITAMENTO (3X), EXCLUSIVE ESCAVAÇÃO</t>
  </si>
  <si>
    <t>ED-29713</t>
  </si>
  <si>
    <t>ESCORAMENTO DE VALA DESCONTÍNUO, COM PRANCHAS VERTICAIS, LONGARINAS E ESTRONCAS DE MADEIRA, REAPROVEITAMENTO (3X), EXCLUSIVE ESCAVAÇÃO</t>
  </si>
  <si>
    <t>FUNDAÇÕES</t>
  </si>
  <si>
    <t>FUNDAÇÃO SUPERFICIAL E RASA</t>
  </si>
  <si>
    <t>ED-29801</t>
  </si>
  <si>
    <t>PERFURAÇÃO MANUAL DE ESTACA TIPO BROCA A TRADO, INCLUSIVE AFASTAMENTO, EXCLUSIVE ARMAÇÃO, CONCRETO ESTRUTURAL, TRANSPORTE E RETIRADA DO MATERIAL ESCAVADO</t>
  </si>
  <si>
    <t>FUNDAÇÃO PROFUNDA</t>
  </si>
  <si>
    <t>ED-29753</t>
  </si>
  <si>
    <t>CORTE DE ESTACA TRILHO DUPLO, TIPO TR 25/32, EXCLUSIVE FORNECIMENTO DA ESTACA</t>
  </si>
  <si>
    <t>ED-29755</t>
  </si>
  <si>
    <t>CORTE DE ESTACA TRILHO DUPLO, TIPO TR 37/45/57, EXCLUSIVE FORNECIMENTO DA ESTACA</t>
  </si>
  <si>
    <t>ED-29754</t>
  </si>
  <si>
    <t>CORTE DE ESTACA TRILHO SIMPLES, TIPO TR 25/32, EXCLUSIVE FORNECIMENTO DA ESTACA</t>
  </si>
  <si>
    <t>ED-29756</t>
  </si>
  <si>
    <t>CORTE DE ESTACA TRILHO SIMPLES, TIPO TR 37/45/57, EXCLUSIVE FORNECIMENTO DA ESTACA</t>
  </si>
  <si>
    <t>ED-29686</t>
  </si>
  <si>
    <t>CORTE E PREPARO DE CABEÇA/ARRASAMENTO MECANIZADO  DE ESTACA PARA BLOCO DE COROAMENTO, INCLUSIVE AFASTAMENTO E EMPILHAMENTO, EXCLUSIVE TRANSPORTE E RETIRADA DO MATERIAL DEMOLIDO</t>
  </si>
  <si>
    <t>ED-49728</t>
  </si>
  <si>
    <t>CRAVAÇÃO DE ESTACA PRÉ-MOLDADA DE CONCRETO, DIMENSÃO (15X15)CM, COMPRESSÃO ADMISSÍVEL DE 25T, INCLUSIVE FORNECIMENTO DE ESTACA, EXCLUSIVE EMENDA</t>
  </si>
  <si>
    <t>ED-49729</t>
  </si>
  <si>
    <t>CRAVAÇÃO DE ESTACA PRÉ-MOLDADA DE CONCRETO, DIMENSÃO (17X17)CM, COMPRESSÃO ADMISSÍVEL DE 35T, INCLUSIVE FORNECIMENTO DE ESTACA, EXCLUSIVE EMENDA</t>
  </si>
  <si>
    <t>ED-49730</t>
  </si>
  <si>
    <t>CRAVAÇÃO DE ESTACA PRÉ-MOLDADA DE CONCRETO, DIMENSÃO (20X20)CM, COMPRESSÃO ADMISSÍVEL DE 50T, INCLUSIVE FORNECIMENTO DE ESTACA, EXCLUSIVE EMENDA</t>
  </si>
  <si>
    <t>ED-49731</t>
  </si>
  <si>
    <t>CRAVAÇÃO DE ESTACA PRÉ-MOLDADA DE CONCRETO, DIMENSÃO (21X21)CM, COMPRESSÃO ADMISSÍVEL DE 60T, INCLUSIVE FORNECIMENTO DE ESTACA, EXCLUSIVE EMENDA</t>
  </si>
  <si>
    <t>ED-49732</t>
  </si>
  <si>
    <t>CRAVAÇÃO DE ESTACA PRÉ-MOLDADA DE CONCRETO, DIMENSÃO (23X23)CM, COMPRESSÃO ADMISSÍVEL DE 70T, INCLUSIVE FORNECIMENTO DE ESTACA, EXCLUSIVE EMENDA</t>
  </si>
  <si>
    <t>ED-49733</t>
  </si>
  <si>
    <t>CRAVAÇÃO DE ESTACA PRÉ-MOLDADA DE CONCRETO, DIMENSÃO (25X25)CM, COMPRESSÃO ADMISSÍVEL DE 85T, INCLUSIVE FORNECIMENTO DE ESTACA, EXCLUSIVE EMENDA</t>
  </si>
  <si>
    <t>ED-49766</t>
  </si>
  <si>
    <t>CRAVAÇÃO DE ESTACA TRILHO DUPLO, TIPO TR-25, INCLUSIVE FORNECIMENTO, EXCLUSIVE EMENDA E CORTE DA ESTACA</t>
  </si>
  <si>
    <t>ED-49767</t>
  </si>
  <si>
    <t>CRAVAÇÃO DE ESTACA TRILHO DUPLO, TIPO TR-32, INCLUSIVE FORNECIMENTO, EXCLUSIVE EMENDA E CORTE DA ESTACA</t>
  </si>
  <si>
    <t>ED-49768</t>
  </si>
  <si>
    <t>CRAVAÇÃO DE ESTACA TRILHO DUPLO, TIPO TR-37, INCLUSIVE FORNECIMENTO, EXCLUSIVE EMENDA E CORTE DA ESTACA</t>
  </si>
  <si>
    <t>ED-49769</t>
  </si>
  <si>
    <t>CRAVAÇÃO DE ESTACA TRILHO DUPLO, TIPO TR-45, INCLUSIVE FORNECIMENTO, EXCLUSIVE EMENDA E CORTE DA ESTACA</t>
  </si>
  <si>
    <t>ED-49770</t>
  </si>
  <si>
    <t>CRAVAÇÃO DE ESTACA TRILHO DUPLO, TIPO TR-57, INCLUSIVE FORNECIMENTO, EXCLUSIVE EMENDA E CORTE DA ESTACA</t>
  </si>
  <si>
    <t>ED-49761</t>
  </si>
  <si>
    <t>CRAVAÇÃO DE ESTACA TRILHO SIMPLES, TIPO TR-25, INCLUSIVE FORNECIMENTO, EXCLUSIVE EMENDA E CORTE DA ESTACA</t>
  </si>
  <si>
    <t>ED-49762</t>
  </si>
  <si>
    <t>CRAVAÇÃO DE ESTACA TRILHO SIMPLES, TIPO TR-32, INCLUSIVE FORNECIMENTO, EXCLUSIVE EMENDA E CORTE DA ESTACA</t>
  </si>
  <si>
    <t>ED-49763</t>
  </si>
  <si>
    <t>CRAVAÇÃO DE ESTACA TRILHO SIMPLES, TIPO TR-37, INCLUSIVE FORNECIMENTO, EXCLUSIVE EMENDA E CORTE DA ESTACA</t>
  </si>
  <si>
    <t>ED-49764</t>
  </si>
  <si>
    <t>CRAVAÇÃO DE ESTACA TRILHO SIMPLES, TIPO TR-45, INCLUSIVE FORNECIMENTO, EXCLUSIVE EMENDA E CORTE DA ESTACA</t>
  </si>
  <si>
    <t>ED-49765</t>
  </si>
  <si>
    <t>CRAVAÇÃO DE ESTACA TRILHO SIMPLES, TIPO TR-57, INCLUSIVE FORNECIMENTO, EXCLUSIVE EMENDA E CORTE DA ESTACA</t>
  </si>
  <si>
    <t>ED-49735</t>
  </si>
  <si>
    <t>EMENDA DE ESTACA PRÉ-MOLDADA, INCLUSIVE ANEL/LUVA METÁLICO E SOLDA, EXCLUSIVE FORNECIMENTO DA ESTACA</t>
  </si>
  <si>
    <t>ED-29758</t>
  </si>
  <si>
    <t>EMENDA DE ESTACA TRILHO DUPLO, TIPO TR 25/32, INCLUSIVE SOLDA E REFORÇO, EXCLUSIVE FORNECIMENTO DA ESTACA</t>
  </si>
  <si>
    <t>ED-29760</t>
  </si>
  <si>
    <t>EMENDA DE ESTACA TRILHO DUPLO, TIPO TR 37/45/57, INCLUSIVE SOLDA E REFORÇO, EXCLUSIVE FORNECIMENTO DA ESTACA</t>
  </si>
  <si>
    <t>ED-29759</t>
  </si>
  <si>
    <t>EMENDA DE ESTACA TRILHO SIMPLES, TIPO TR 25/32, INCLUSIVE SOLDA E REFORÇO, EXCLUSIVE FORNECIMENTO DA ESTACA</t>
  </si>
  <si>
    <t>ED-29761</t>
  </si>
  <si>
    <t>EMENDA DE ESTACA TRILHO SIMPLES, TIPO TR 37/45/57, INCLUSIVE SOLDA E REFORÇO, EXCLUSIVE FORNECIMENTO DA ESTACA</t>
  </si>
  <si>
    <t>ED-15801</t>
  </si>
  <si>
    <t>ENCAMISAMENTO DE TUBULÃO COM TUBO DE CONCRETO (MANILHA), DIÂMETRO 90CM, INCLUSIVE TRANSPORTE E FORNECIMENTO</t>
  </si>
  <si>
    <t>ED-49777</t>
  </si>
  <si>
    <t>ESCAVAÇÃO MANUAL DE TUBULÃO A CÉU ABERTO, INCLUSIVE DESCARGA LATERAL</t>
  </si>
  <si>
    <t>ED-26497</t>
  </si>
  <si>
    <t>EXECUÇÃO DE ESTACA TIPO HÉLICE CONTÍNUA, DIÂMETRO 30CM, INCLUSIVE AFASTAMENTO LATERAL, EXCLUSIVE ARMAÇÃO, CONCRETO ESTRUTURAL, TRANSPORTE E RETIRADA DO MATERIAL ESCAVADO</t>
  </si>
  <si>
    <t>ED-49715</t>
  </si>
  <si>
    <t>EXECUÇÃO DE ESTACA TIPO HÉLICE CONTÍNUA, DIÂMETRO 40CM, INCLUSIVE AFASTAMENTO LATERAL, EXCLUSIVE ARMAÇÃO, CONCRETO ESTRUTURAL, TRANSPORTE E RETIRADA DO MATERIAL ESCAVADO</t>
  </si>
  <si>
    <t>ED-49716</t>
  </si>
  <si>
    <t>EXECUÇÃO DE ESTACA TIPO HÉLICE CONTÍNUA, DIÂMETRO 50CM, INCLUSIVE AFASTAMENTO LATERAL, EXCLUSIVE ARMAÇÃO, CONCRETO ESTRUTURAL, TRANSPORTE E RETIRADA DO MATERIAL ESCAVADO</t>
  </si>
  <si>
    <t>ED-49717</t>
  </si>
  <si>
    <t>EXECUÇÃO DE ESTACA TIPO HÉLICE CONTÍNUA, DIÂMETRO 60CM, INCLUSIVE AFASTAMENTO LATERAL, EXCLUSIVE ARMAÇÃO, CONCRETO ESTRUTURAL, TRANSPORTE E RETIRADA DO MATERIAL ESCAVADO</t>
  </si>
  <si>
    <t>ED-49718</t>
  </si>
  <si>
    <t>EXECUÇÃO DE ESTACA TIPO HÉLICE CONTÍNUA, DIÂMETRO 80CM, INCLUSIVE AFASTAMENTO LATERAL, EXCLUSIVE ARMAÇÃO, CONCRETO ESTRUTURAL, TRANSPORTE E RETIRADA DO MATERIAL ESCAVADO</t>
  </si>
  <si>
    <t>ED-26522</t>
  </si>
  <si>
    <t>EXECUÇÃO DE ESTACA TIPO STRAUSS, DIÂMETRO 25CM, EXCLUSIVE ARMAÇÃO E CONCRETO ESTRUTURAL</t>
  </si>
  <si>
    <t>ED-49741</t>
  </si>
  <si>
    <t>EXECUÇÃO DE ESTACA TIPO STRAUSS, DIÂMETRO 25CM, EXCLUSIVE ARMAÇÃO, INCLUSIVE CONCRETO ESTRUTURAL, USINADO, COM FCK 20MPA, LANÇAMENTO, ADENSAMENTO E ACABAMENTO (FUNDAÇÃO)</t>
  </si>
  <si>
    <t>ED-26523</t>
  </si>
  <si>
    <t>EXECUÇÃO DE ESTACA TIPO STRAUSS, DIÂMETRO 32CM, EXCLUSIVE ARMAÇÃO E CONCRETO ESTRUTURAL</t>
  </si>
  <si>
    <t>ED-49742</t>
  </si>
  <si>
    <t>EXECUÇÃO DE ESTACA TIPO STRAUSS, DIÂMETRO 32CM, EXCLUSIVE ARMAÇÃO, INCLUSIVE CONCRETO ESTRUTURAL, USINADO, COM FCK 20MPA, LANÇAMENTO, ADENSAMENTO E ACABAMENTO (FUNDAÇÃO)</t>
  </si>
  <si>
    <t>ED-26524</t>
  </si>
  <si>
    <t>EXECUÇÃO DE ESTACA TIPO STRAUSS, DIÂMETRO 38CM, EXCLUSIVE ARMAÇÃO E CONCRETO ESTRUTURAL</t>
  </si>
  <si>
    <t>ED-49743</t>
  </si>
  <si>
    <t>EXECUÇÃO DE ESTACA TIPO STRAUSS, DIÂMETRO 38CM, EXCLUSIVE ARMAÇÃO, INCLUSIVE CONCRETO ESTRUTURAL, USINADO, COM FCK 20MPA, LANÇAMENTO, ADENSAMENTO E ACABAMENTO (FUNDAÇÃO)</t>
  </si>
  <si>
    <t>ED-26525</t>
  </si>
  <si>
    <t>EXECUÇÃO DE ESTACA TIPO STRAUSS, DIÂMETRO 45CM, EXCLUSIVE ARMAÇÃO E CONCRETO ESTRUTURAL</t>
  </si>
  <si>
    <t>ED-26484</t>
  </si>
  <si>
    <t xml:space="preserve">EXECUÇÃO DE ESTACA TIPO STRAUSS, DIÂMETRO 45CM, EXCLUSIVE ARMAÇÃO, INCLUSIVE CONCRETO ESTRUTURAL, USINADO, COM FCK 20MPA, LANÇAMENTO, ADENSAMENTO E ACABAMENTO (FUNDAÇÃO)
</t>
  </si>
  <si>
    <t>ED-29819</t>
  </si>
  <si>
    <t>MOBILIZAÇÃO E DESMOBILIZAÇÃO DE EQUIPAMENTO PARA ESTACA TIPO CRAVADA (CUSTO FIXO), INCLUSIVE CARGA E DESCARGA, EXCLUSIVE TRANSPORTE EM QUILÔMETRO RODADO (CUSTO VARIÁVEL)</t>
  </si>
  <si>
    <t>ED-29820</t>
  </si>
  <si>
    <t>MOBILIZAÇÃO E DESMOBILIZAÇÃO DE EQUIPAMENTO PARA ESTACA TIPO CRAVADA (CUSTO VARIÁVEL), EXCLUSIVE CUSTO FIXO DE TRANSPORTE</t>
  </si>
  <si>
    <t>km</t>
  </si>
  <si>
    <t>ED-19753</t>
  </si>
  <si>
    <t>MOBILIZAÇÃO E DESMOBILIZAÇÃO DE EQUIPAMENTO PARA ESTACA TIPO HÉLICE CONTÍNUA  (CUSTO FIXO), INCLUSIVE CARGA E DESGARGA, EXCLUSIVE TRANSPORTE EM QUILÔMETRO RODADO (CUSTO VARIÁVEL)</t>
  </si>
  <si>
    <t>ED-19754</t>
  </si>
  <si>
    <t>MOBILIZAÇÃO E DESMOBILIZAÇÃO DE EQUIPAMENTO PARA ESTACA TIPO HÉLICE CONTÍNUA (CUSTO VARIÁVEL), EXCLUSIVE CUSTO FIXO DE TRANSPORTE</t>
  </si>
  <si>
    <t>ED-29821</t>
  </si>
  <si>
    <t>MOBILIZAÇÃO E DESMOBILIZAÇÃO DE EQUIPAMENTO PARA ESTACA TIPO STRAUSS (CUSTO FIXO), INCLUSIVE CARGA E DESCARGA, EXCLUSIVE TRANSPORTE EM QUILÔMETRO RODADO (CUSTO VARIÁVEL)</t>
  </si>
  <si>
    <t>ED-29822</t>
  </si>
  <si>
    <t>MOBILIZAÇÃO E DESMOBILIZAÇÃO DE EQUIPAMENTO PARA ESTACA TIPO STRAUSS (CUSTO VARIÁVEL), EXCLUSIVE CUSTO FIXO DE TRANSPORTE</t>
  </si>
  <si>
    <t>ED-29817</t>
  </si>
  <si>
    <t>MOBILIZAÇÃO E DESMOBILIZAÇÃO DE EQUIPAMENTO PARA ESTACA TIPO TRADO ROTATIVO (CUSTO FIXO), INCLUSIVE CARGA E DESCARGA, EXCLUSIVE TRANSPORTE EM QUILÔMETRO RODADO (CUSTO VARIÁVEL)</t>
  </si>
  <si>
    <t>ED-29818</t>
  </si>
  <si>
    <t>MOBILIZAÇÃO E DESMOBILIZAÇÃO DE EQUIPAMENTO PARA ESTACA TIPO TRADO ROTATIVO (CUSTO VARIÁVEL), EXCLUSIVE CUSTO FIXO DE TRANSPORTE</t>
  </si>
  <si>
    <t>ED-29802</t>
  </si>
  <si>
    <t>PERFURAÇÃO MECÂNICA DE ESTACA TIPO TRADO ROTATIVO, INCLUSIVE AFASTAMENTO LATERAL, EXCLUSIVE ARMAÇÃO, CONCRETO ESTRUTURAL, TRANSPORTE E RETIRADA DO MATERIAL ESCAVADO</t>
  </si>
  <si>
    <t>FÔRMA E DESFORMA</t>
  </si>
  <si>
    <t>ED-8571</t>
  </si>
  <si>
    <t>FÔRMA E DESFORMA PARA VIGA-CINTA/BLOCO COM COMPENSADO PLASTIFICADO, ESP. 12MM, REAPROVEITAMENTO (3X) (FUNDAÇÃO)</t>
  </si>
  <si>
    <t>ED-49811</t>
  </si>
  <si>
    <t>FÔRMA E DESFORMA PARA VIGA-CINTA/BLOCO COM COMPENSADO RESINADO, ESP. 12MM, REAPROVEITAMENTO (3X) (FUNDAÇÃO)</t>
  </si>
  <si>
    <t>ED-49810</t>
  </si>
  <si>
    <t>FÔRMA E DESFORMA PARA VIGA-CINTA/BLOCO COM TÁBUA E SARRAFO, REAPROVEITAMENTO (3X) (FUNDAÇÃO)</t>
  </si>
  <si>
    <t>CONCRETO USINADO</t>
  </si>
  <si>
    <t>ED-49804</t>
  </si>
  <si>
    <t>FORNECIMENTO DE CONCRETO ESTRUTURAL, USINADO BOMBEADO, COM FCK 20MPA, INCLUSIVE LANÇAMENTO, ADENSAMENTO E ACABAMENTO (FUNDAÇÃO)</t>
  </si>
  <si>
    <t>ED-49805</t>
  </si>
  <si>
    <t>FORNECIMENTO DE CONCRETO ESTRUTURAL, USINADO BOMBEADO, COM FCK 25MPA, INCLUSIVE LANÇAMENTO, ADENSAMENTO E ACABAMENTO (FUNDAÇÃO)</t>
  </si>
  <si>
    <t>ED-32124</t>
  </si>
  <si>
    <t>FORNECIMENTO DE CONCRETO ESTRUTURAL, USINADO BOMBEADO, COM FCK 30MPA, CONSUMO MÍNIMO DE CIMENTO DE 400KG/M3, INCLUSIVE LANÇAMENTO, ADENSAMENTO E ACABAMENTO (FUNDAÇÃO)</t>
  </si>
  <si>
    <t>ED-49806</t>
  </si>
  <si>
    <t>FORNECIMENTO DE CONCRETO ESTRUTURAL, USINADO BOMBEADO, COM FCK 30MPA, INCLUSIVE LANÇAMENTO, ADENSAMENTO E ACABAMENTO (FUNDAÇÃO)</t>
  </si>
  <si>
    <t>ED-49807</t>
  </si>
  <si>
    <t>FORNECIMENTO DE CONCRETO ESTRUTURAL, USINADO BOMBEADO, COM FCK 35MPA, INCLUSIVE LANÇAMENTO, ADENSAMENTO E ACABAMENTO (FUNDAÇÃO)</t>
  </si>
  <si>
    <t>ED-49808</t>
  </si>
  <si>
    <t>FORNECIMENTO DE CONCRETO ESTRUTURAL, USINADO BOMBEADO, COM FCK 40MPA, INCLUSIVE LANÇAMENTO, ADENSAMENTO E ACABAMENTO (FUNDAÇÃO)</t>
  </si>
  <si>
    <t>ED-49797</t>
  </si>
  <si>
    <t>FORNECIMENTO DE CONCRETO ESTRUTURAL, USINADO, COM FCK 20MPA, INCLUSIVE LANÇAMENTO, ADENSAMENTO E ACABAMENTO (FUNDAÇÃO)</t>
  </si>
  <si>
    <t>ED-49798</t>
  </si>
  <si>
    <t>FORNECIMENTO DE CONCRETO ESTRUTURAL, USINADO, COM FCK 25MPA, INCLUSIVE LANÇAMENTO, ADENSAMENTO E ACABAMENTO (FUNDAÇÃO)</t>
  </si>
  <si>
    <t>ED-49799</t>
  </si>
  <si>
    <t>FORNECIMENTO DE CONCRETO ESTRUTURAL, USINADO, COM FCK 30MPA, INCLUSIVE LANÇAMENTO, ADENSAMENTO E ACABAMENTO (FUNDAÇÃO)</t>
  </si>
  <si>
    <t>ED-49800</t>
  </si>
  <si>
    <t>FORNECIMENTO DE CONCRETO ESTRUTURAL, USINADO, COM FCK 35MPA, INCLUSIVE LANÇAMENTO, ADENSAMENTO E ACABAMENTO (FUNDAÇÃO)</t>
  </si>
  <si>
    <t>ED-49801</t>
  </si>
  <si>
    <t>FORNECIMENTO DE CONCRETO ESTRUTURAL, USINADO, COM FCK 40MPA, INCLUSIVE LANÇAMENTO, ADENSAMENTO E ACABAMENTO (FUNDAÇÃO)</t>
  </si>
  <si>
    <t>ED-49793</t>
  </si>
  <si>
    <t>FORNECIMENTO DE CONCRETO NÃO ESTRUTURAL, USINADO, COM FCK 10MPA, INCLUSIVE LANÇAMENTO, ADENSAMENTO E ACABAMENTO (FUNDAÇÃO)</t>
  </si>
  <si>
    <t>ED-49795</t>
  </si>
  <si>
    <t>FORNECIMENTO DE CONCRETO NÃO ESTRUTURAL, USINADO, COM FCK 15MPA, INCLUSIVE LANÇAMENTO, ADENSAMENTO E ACABAMENTO (FUNDAÇÃO)</t>
  </si>
  <si>
    <t>CONCRETO PREPARADO EM OBRA</t>
  </si>
  <si>
    <t>ED-49786</t>
  </si>
  <si>
    <t>FORNECIMENTO DE CONCRETO ESTRUTURAL, PREPARADO EM OBRA COM BETONEIRA, COM FCK 20MPA, INCLUSIVE LANÇAMENTO, ADENSAMENTO E ACABAMENTO (FUNDAÇÃO)</t>
  </si>
  <si>
    <t>ED-49787</t>
  </si>
  <si>
    <t>FORNECIMENTO DE CONCRETO ESTRUTURAL, PREPARADO EM OBRA COM BETONEIRA, COM FCK 25MPA, INCLUSIVE LANÇAMENTO, ADENSAMENTO E ACABAMENTO (FUNDAÇÃO)</t>
  </si>
  <si>
    <t>ED-49788</t>
  </si>
  <si>
    <t>FORNECIMENTO DE CONCRETO ESTRUTURAL, PREPARADO EM OBRA COM BETONEIRA, COM FCK 30MPA, INCLUSIVE LANÇAMENTO, ADENSAMENTO E ACABAMENTO (FUNDAÇÃO)</t>
  </si>
  <si>
    <t>ED-49789</t>
  </si>
  <si>
    <t>FORNECIMENTO DE CONCRETO ESTRUTURAL, PREPARADO EM OBRA COM BETONEIRA, COM FCK 35MPA, INCLUSIVE LANÇAMENTO, ADENSAMENTO E ACABAMENTO (FUNDAÇÃO)</t>
  </si>
  <si>
    <t>ED-49790</t>
  </si>
  <si>
    <t>FORNECIMENTO DE CONCRETO ESTRUTURAL, PREPARADO EM OBRA COM BETONEIRA, COM FCK 40MPA, INCLUSIVE LANÇAMENTO, ADENSAMENTO E ACABAMENTO (FUNDAÇÃO)</t>
  </si>
  <si>
    <t>ED-49782</t>
  </si>
  <si>
    <t>FORNECIMENTO DE CONCRETO NÃO ESTRUTURAL, PREPARADO EM OBRA COM BETONEIRA, COM FCK 10MPA, INCLUSIVE LANÇAMENTO, ADENSAMENTO E ACABAMENTO (FUNDAÇÃO)</t>
  </si>
  <si>
    <t>ED-49783</t>
  </si>
  <si>
    <t>FORNECIMENTO DE CONCRETO NÃO ESTRUTURAL, PREPARADO EM OBRA COM BETONEIRA, COM FCK 13,5MPA, INCLUSIVE LANÇAMENTO, ADENSAMENTO E ACABAMENTO (FUNDAÇÃO)</t>
  </si>
  <si>
    <t>ED-49784</t>
  </si>
  <si>
    <t>FORNECIMENTO DE CONCRETO NÃO ESTRUTURAL, PREPARADO EM OBRA COM BETONEIRA, COM FCK 15MPA, INCLUSIVE LANÇAMENTO, ADENSAMENTO E ACABAMENTO (FUNDAÇÃO)</t>
  </si>
  <si>
    <t>ED-49785</t>
  </si>
  <si>
    <t>FORNECIMENTO DE CONCRETO NÃO ESTRUTURAL, PREPARADO EM OBRA COM BETONEIRA, COM FCK 18MPA, INCLUSIVE LANÇAMENTO, ADENSAMENTO E ACABAMENTO (FUNDAÇÃO)</t>
  </si>
  <si>
    <t>ED-49781</t>
  </si>
  <si>
    <t>FORNECIMENTO DE CONCRETO NÃO ESTRUTURAL, PREPARADO EM OBRA COM BETONEIRA, COM FCK 9MPA, INCLUSIVE LANÇAMENTO, ADENSAMENTO E ACABAMENTO (FUNDAÇÃO)</t>
  </si>
  <si>
    <t>ESTRUTURAS DE CONTENÇÕES</t>
  </si>
  <si>
    <t>CONCRETO CICLÓPICO</t>
  </si>
  <si>
    <t>ED-49780</t>
  </si>
  <si>
    <t>CONCRETO CICLÓPICO, FCK 15MPA, PREPARADO EM OBRA COM BETONEIRA, COM ADIÇÃO DE 30% DE PEDRA DE MÃO, INCLUSIVE LANÇAMENTO, ADENSAMENTO E ACABAMENTO</t>
  </si>
  <si>
    <t>ED-49779</t>
  </si>
  <si>
    <t>CONCRETO CICLÓPICO, TRAÇO 1:3:6, PREPARADO EM OBRA COM BETONEIRA, COM ADIÇÃO DE 30% DE PEDRA DE MÃO, INCLUSIVE LANÇAMENTO, ADENSAMENTO E ACABAMENTO</t>
  </si>
  <si>
    <t>ED-49778</t>
  </si>
  <si>
    <t>CONCRETO CICLÓPICO, TRAÇO 1:4:8, PREPARADO EM OBRA COM BETONEIRA, COM ADIÇÃO DE 30% DE PEDRA DE MÃO, INCLUSIVE LANÇAMENTO, ADENSAMENTO E ACABAMENTO</t>
  </si>
  <si>
    <t>LASTRO DE AREIA, BRITA E CONCRETO</t>
  </si>
  <si>
    <t>ED-49814</t>
  </si>
  <si>
    <t>LASTRO DE AREIA, INCLUSIVE ADENSAMENTO E APILOAMENTO MANUAL</t>
  </si>
  <si>
    <t>ED-49813</t>
  </si>
  <si>
    <t>LASTRO DE BRITA COM PEDRA BRITADA NÚMERO 2 E 3, INCLUSIVE ADENSAMENTO E APILOAMENTO MANUAL</t>
  </si>
  <si>
    <t>ED-49812</t>
  </si>
  <si>
    <t xml:space="preserve">LASTRO DE CONCRETO MAGRO, INCLUSIVE TRANSPORTE, LANÇAMENTO E ADENSAMENTO </t>
  </si>
  <si>
    <t>ED-14560</t>
  </si>
  <si>
    <t>LASTRO DE SEIXO, INCLUSIVE LANÇAMENTO E ESPALHAMENTO MANUAL</t>
  </si>
  <si>
    <t>ENROCAMENTO</t>
  </si>
  <si>
    <t>ED-49541</t>
  </si>
  <si>
    <t>ENROCAMENTO MANUAL COM PEDRA DE MÃO ARRUMADA, INCLUSIVE FORNECIMENTO, EXCLUSIVE REJUNTAMENTO COM ARGAMASSA</t>
  </si>
  <si>
    <t>ED-49540</t>
  </si>
  <si>
    <t>ENROCAMENTO MANUAL COM PEDRA DE MÃO JOGADA, INCLUSIVE FORNECIMENTO</t>
  </si>
  <si>
    <t>ESTRUTURA DE CONCRETO</t>
  </si>
  <si>
    <t>ARMAÇÃO EM AÇO</t>
  </si>
  <si>
    <t>ED-29582</t>
  </si>
  <si>
    <t>ARMADURA DE TELA DE AÇO CA-60, SOLDADA TIPO Q-138, DIÂMETRO Ø4,2MM, TRAMA COM DIMENSÃO (100X100)MM, INCLUSIVE ESPAÇADOR, EXCLUSIVE CONCRETO</t>
  </si>
  <si>
    <t>ED-29563</t>
  </si>
  <si>
    <t>ARMADURA DE TELA DE AÇO CA-60, SOLDADA TIPO Q-61, DIÂMETRO Ø3,4MM, TRAMA COM DIMENSÃO (150X150)MM, INCLUSIVE ESPAÇADOR, EXCLUSIVE CONCRETO</t>
  </si>
  <si>
    <t>ED-29580</t>
  </si>
  <si>
    <t>ARMADURA DE TELA DE AÇO CA-60, SOLDADA TIPO Q-75, DIÂMETRO Ø3,8MM, TRAMA COM DIMENSÃO (150X150)MM, INCLUSIVE ESPAÇADOR, EXCLUSIVE CONCRETO</t>
  </si>
  <si>
    <t>ED-29581</t>
  </si>
  <si>
    <t>ARMADURA DE TELA DE AÇO CA-60, SOLDADA TIPO Q-92, DIÂMETRO Ø4,2MM, TRAMA COM DIMENSÃO (150X150)MM, INCLUSIVE ESPAÇADOR, EXCLUSIVE CONCRETO</t>
  </si>
  <si>
    <t>ED-29551</t>
  </si>
  <si>
    <t>CORTE, DOBRA E MONTAGEM DE AÇO CA-50, DIÂMETRO 10MM, INCLUSIVE ESPAÇADOR</t>
  </si>
  <si>
    <t>Kg</t>
  </si>
  <si>
    <t>ED-29552</t>
  </si>
  <si>
    <t>CORTE, DOBRA E MONTAGEM DE AÇO CA-50, DIÂMETRO 12,5MM, INCLUSIVE ESPAÇADOR</t>
  </si>
  <si>
    <t>ED-29553</t>
  </si>
  <si>
    <t>CORTE, DOBRA E MONTAGEM DE AÇO CA-50, DIÂMETRO 16MM, INCLUSIVE ESPAÇADOR</t>
  </si>
  <si>
    <t>ED-48296</t>
  </si>
  <si>
    <t>CORTE, DOBRA E MONTAGEM DE AÇO CA-50, DIÂMETRO (16,0MM A 25,0MM), INCLUSIVE ESPAÇADOR</t>
  </si>
  <si>
    <t>ED-29554</t>
  </si>
  <si>
    <t>CORTE, DOBRA E MONTAGEM DE AÇO CA-50, DIÂMETRO 20MM, INCLUSIVE ESPAÇADOR</t>
  </si>
  <si>
    <t>ED-29555</t>
  </si>
  <si>
    <t>CORTE, DOBRA E MONTAGEM DE AÇO CA-50, DIÂMETRO 25MM, INCLUSIVE ESPAÇADOR</t>
  </si>
  <si>
    <t>ED-48295</t>
  </si>
  <si>
    <t>CORTE, DOBRA E MONTAGEM DE AÇO CA-50, DIÂMETRO (6,3MM A 12,5MM), INCLUSIVE ESPAÇADOR</t>
  </si>
  <si>
    <t>ED-29549</t>
  </si>
  <si>
    <t>CORTE, DOBRA E MONTAGEM DE AÇO CA-50, DIÂMETRO 6,3MM, INCLUSIVE ESPAÇADOR</t>
  </si>
  <si>
    <t>ED-29550</t>
  </si>
  <si>
    <t>CORTE, DOBRA E MONTAGEM DE AÇO CA-50, DIÂMETRO 8MM, INCLUSIVE ESPAÇADOR</t>
  </si>
  <si>
    <t>ED-48298</t>
  </si>
  <si>
    <t>CORTE, DOBRA E MONTAGEM DE AÇO CA-50/60, INCLUSIVE ESPAÇADOR</t>
  </si>
  <si>
    <t>ED-48297</t>
  </si>
  <si>
    <t>CORTE, DOBRA E MONTAGEM DE AÇO CA-60, DIÂMETRO (4,2MM A 5,0MM), INCLUSIVE ESPAÇADOR</t>
  </si>
  <si>
    <t>ED-29547</t>
  </si>
  <si>
    <t>CORTE, DOBRA E MONTAGEM DE AÇO CA-60, DIÂMETRO 4,2MM, INCLUSIVE ESPAÇADOR</t>
  </si>
  <si>
    <t>ED-29548</t>
  </si>
  <si>
    <t>CORTE, DOBRA E MONTAGEM DE AÇO CA-60, DIÂMETRO 5MM, INCLUSIVE ESPAÇADOR</t>
  </si>
  <si>
    <t>ED-8398</t>
  </si>
  <si>
    <t>FÔRMA E DESFORMA DE COMPENSADO PLASTIFICADO, ESP. 12MM, REAPROVEITAMENTO (3X), EXCLUSIVE ESCORAMENTO</t>
  </si>
  <si>
    <t>ED-49647</t>
  </si>
  <si>
    <t>FÔRMA E DESFORMA DE COMPENSADO PLASTIFICADO, ESP. 12MM, REAPROVEITAMENTO (5X), EXCLUSIVE ESCORAMENTO</t>
  </si>
  <si>
    <t>ED-49648</t>
  </si>
  <si>
    <t>FÔRMA E DESFORMA DE COMPENSADO PLASTIFICADO, ESP. 14MM, REAPROVEITAMENTO (5X), EXCLUSIVE ESCORAMENTO</t>
  </si>
  <si>
    <t>ED-49644</t>
  </si>
  <si>
    <t>FÔRMA E DESFORMA DE COMPENSADO RESINADO, ESP. 10MM, REAPROVEITAMENTO (3X), EXCLUSIVE ESCORAMENTO</t>
  </si>
  <si>
    <t>ED-49645</t>
  </si>
  <si>
    <t>FÔRMA E DESFORMA DE COMPENSADO RESINADO, ESP. 12MM, REAPROVEITAMENTO (3X), EXCLUSIVE ESCORAMENTO</t>
  </si>
  <si>
    <t>ED-49646</t>
  </si>
  <si>
    <t>FÔRMA E DESFORMA DE COMPENSADO RESINADO, ESP. 14MM, REAPROVEITAMENTO (3X), EXCLUSIVE ESCORAMENTO</t>
  </si>
  <si>
    <t>ED-49649</t>
  </si>
  <si>
    <t>FÔRMA E DESFORMA DE MADEIRA PARA ESTRUTURA EM CURVA COM TÁBUA, SARRAFO E COMPENSADO RESINADO NAVAL, ESP. 6MM, REAPROVEITAMENTO (2X), EXCLUSIVE ESCORAMENTO</t>
  </si>
  <si>
    <t>ED-8457</t>
  </si>
  <si>
    <t>FÔRMA E DESFORMA DE MADEIRA PARA ESTRUTURA EM CURVA COM TÁBUA, SARRAFO E COMPENSADO RESINADO NAVAL, ESP. 6MM, REAPROVEITAMENTO (3X), EXCLUSIVE ESCORAMENTO</t>
  </si>
  <si>
    <t>ED-8458</t>
  </si>
  <si>
    <t>FÔRMA E DESFORMA DE MADEIRA PARA ESTRUTURA EM CURVA COM TÁBUA, SARRAFO E COMPENSADO RESINADO NAVAL, ESP. 6MM, REAPROVEITAMENTO (5X), EXCLUSIVE ESCORAMENTO</t>
  </si>
  <si>
    <t>ED-49643</t>
  </si>
  <si>
    <t>FÔRMA E DESFORMA DE TÁBUA E SARRAFO, REAPROVEITAMENTO (3X), EXCLUSIVE ESCORAMENTO</t>
  </si>
  <si>
    <t>ED-8471</t>
  </si>
  <si>
    <t>FÔRMA E DESFORMA DE TÁBUA E SARRAFO, REAPROVEITAMENTO (5X), EXCLUSIVE ESCORAMENTO</t>
  </si>
  <si>
    <t>ED-15690</t>
  </si>
  <si>
    <t>FÔRMA E DESFORMA PARA CORTINA DE CONCRETO OU PAREDE ESTRUTURAL (VIGA-PAREDE), ALTURA MÁXIMA DE 360CM, COM CHAPA DE COMPENSADO PLASTIFICADO, ESP. 18MM, REAPROVEITAMENTO (3X), INCLUSIVE TRAVAMENTO COM TIRANTES EM ARAME E ESCORA PARA PRUMO EM MADEIRA</t>
  </si>
  <si>
    <t>ED-31577</t>
  </si>
  <si>
    <t>FÔRMA E DESFORMA PARA LAJE COM CHAPA DE COMPENSADO PLASTIFICADO, ESP. 12MM, REAPROVEITAMENTO (3X), EXCLUSIVE ESCORAMENTO</t>
  </si>
  <si>
    <t>ED-31578</t>
  </si>
  <si>
    <t>FÔRMA E DESFORMA PARA LAJE COM CHAPA DE COMPENSADO PLASTIFICADO, ESP. 12MM, REAPROVEITAMENTO (5X), EXCLUSIVE ESCORAMENTO</t>
  </si>
  <si>
    <t>ED-31579</t>
  </si>
  <si>
    <t>FÔRMA E DESFORMA PARA LAJE COM CHAPA DE COMPENSADO PLASTIFICADO, ESP. 14MM, REAPROVEITAMENTO (5X), EXCLUSIVE ESCORAMENTO</t>
  </si>
  <si>
    <t>ED-31580</t>
  </si>
  <si>
    <t>FÔRMA E DESFORMA PARA LAJE COM CHAPA DE COMPENSADO RESINADO, ESP. 10MM, REAPROVEITAMENTO (3X), EXCLUSIVE ESCORAMENTO</t>
  </si>
  <si>
    <t>ED-31581</t>
  </si>
  <si>
    <t>FÔRMA E DESFORMA PARA LAJE COM CHAPA DE COMPENSADO RESINADO, ESP. 12MM, REAPROVEITAMENTO (3X), EXCLUSIVE ESCORAMENTO</t>
  </si>
  <si>
    <t>ED-31582</t>
  </si>
  <si>
    <t>FÔRMA E DESFORMA PARA LAJE COM CHAPA DE COMPENSADO RESINADO, ESP. 14MM, REAPROVEITAMENTO (3X), EXCLUSIVE ESCORAMENTO</t>
  </si>
  <si>
    <t>ED-31583</t>
  </si>
  <si>
    <t>FÔRMA E DESFORMA PARA LAJE DE MADEIRA COM TÁBUA E SARRAFO, REAPROVEITAMENTO (3X), EXCLUSIVE ESCORAMENTO</t>
  </si>
  <si>
    <t>ED-31584</t>
  </si>
  <si>
    <t>FÔRMA E DESFORMA PARA LAJE DE MADEIRA COM TÁBUA E SARRAFO, REAPROVEITAMENTO (5X), EXCLUSIVE ESCORAMENTO</t>
  </si>
  <si>
    <t>ED-19652</t>
  </si>
  <si>
    <t>FÔRMA E DESFORMA PARA LAJE NERVURADA COM CUBETA E ASSOALHO EM COMPENSADO PLASTIFICADO, ESP. 14MM, ALTURA DE (200 ATÉ 310)CM, REAPROVEITAMENTO (10X), INCLUSIVE CIMBRAMENTO</t>
  </si>
  <si>
    <t>ED-19653</t>
  </si>
  <si>
    <t>FÔRMA E DESFORMA PARA LAJE NERVURADA COM CUBETA E ASSOALHO EM COMPENSADO PLASTIFICADO, ESP. 14MM, ALTURA DE (311 ATÉ 450)CM, REAPROVEITAMENTO (10X), INCLUSIVE CIMBRAMENTO</t>
  </si>
  <si>
    <t>ED-31561</t>
  </si>
  <si>
    <t>FÔRMA E DESFORMA PARA PILAR COM CHAPA DE COMPENSADO PLASTIFICADO, ESP. 12MM, REAPROVEITAMENTO (3X), EXCLUSIVE ESCORAMENTO</t>
  </si>
  <si>
    <t>ED-31562</t>
  </si>
  <si>
    <t>FÔRMA E DESFORMA PARA PILAR COM CHAPA DE COMPENSADO PLASTIFICADO, ESP. 12MM, REAPROVEITAMENTO (5X), EXCLUSIVE ESCORAMENTO</t>
  </si>
  <si>
    <t>ED-31563</t>
  </si>
  <si>
    <t>FÔRMA E DESFORMA PARA PILAR COM CHAPA DE COMPENSADO PLASTIFICADO, ESP. 14MM, REAPROVEITAMENTO (5X), EXCLUSIVE ESCORAMENTO</t>
  </si>
  <si>
    <t>ED-31564</t>
  </si>
  <si>
    <t>FÔRMA E DESFORMA PARA PILAR COM CHAPA DE COMPENSADO RESINADO, ESP. 10MM, REAPROVEITAMENTO (3X), EXCLUSIVE ESCORAMENTO</t>
  </si>
  <si>
    <t>ED-31565</t>
  </si>
  <si>
    <t>FÔRMA E DESFORMA PARA PILAR COM CHAPA DE COMPENSADO RESINADO, ESP. 12MM, REAPROVEITAMENTO (3X), EXCLUSIVE ESCORAMENTO</t>
  </si>
  <si>
    <t>ED-31566</t>
  </si>
  <si>
    <t>FÔRMA E DESFORMA PARA PILAR COM CHAPA DE COMPENSADO RESINADO, ESP. 14MM, REAPROVEITAMENTO (3X), EXCLUSIVE ESCORAMENTO</t>
  </si>
  <si>
    <t>ED-31567</t>
  </si>
  <si>
    <t>FÔRMA E DESFORMA PARA PILAR DE MADEIRA COM TÁBUA E SARRAFO, REAPROVEITAMENTO (3X), EXCLUSIVE ESCORAMENTO</t>
  </si>
  <si>
    <t>ED-31568</t>
  </si>
  <si>
    <t>FÔRMA E DESFORMA PARA PILAR DE MADEIRA COM TÁBUA E SARRAFO, REAPROVEITAMENTO (5X), EXCLUSIVE ESCORAMENTO</t>
  </si>
  <si>
    <t>ED-31569</t>
  </si>
  <si>
    <t>FÔRMA E DESFORMA PARA VIGA  COM CHAPA DE COMPENSADO PLASTIFICADO, ESP. 14MM, REAPROVEITAMENTO (5X), EXCLUSIVE ESCORAMENTO</t>
  </si>
  <si>
    <t>ED-31570</t>
  </si>
  <si>
    <t>FÔRMA E DESFORMA PARA VIGA COM CHAPA DE COMPENSADO PLASTIFICADO, ESP. 12MM, REAPROVEITAMENTO (3X), EXCLUSIVE ESCORAMENTO</t>
  </si>
  <si>
    <t>ED-31571</t>
  </si>
  <si>
    <t>FÔRMA E DESFORMA PARA VIGA COM CHAPA DE COMPENSADO PLASTIFICADO, ESP. 12MM, REAPROVEITAMENTO (5X), EXCLUSIVE ESCORAMENTO</t>
  </si>
  <si>
    <t>ED-31572</t>
  </si>
  <si>
    <t>FÔRMA E DESFORMA PARA VIGA COM CHAPA DE COMPENSADO RESINADO, ESP. 10MM, REAPROVEITAMENTO (3X), EXCLUSIVE ESCORAMENTO</t>
  </si>
  <si>
    <t>ED-31573</t>
  </si>
  <si>
    <t>FÔRMA E DESFORMA PARA VIGA COM CHAPA DE COMPENSADO RESINADO, ESP. 12MM, REAPROVEITAMENTO (3X), EXCLUSIVE ESCORAMENTO</t>
  </si>
  <si>
    <t>ED-31574</t>
  </si>
  <si>
    <t>FÔRMA E DESFORMA PARA VIGA COM CHAPA DE COMPENSADO RESINADO, ESP. 14MM, REAPROVEITAMENTO (3X), EXCLUSIVE ESCORAMENTO</t>
  </si>
  <si>
    <t>ED-31575</t>
  </si>
  <si>
    <t>FÔRMA E DESFORMA PARA VIGA DE MADEIRA COM TÁBUA E SARRAFO, REAPROVEITAMENTO (3X), EXCLUSIVE ESCORAMENTO</t>
  </si>
  <si>
    <t>ED-31576</t>
  </si>
  <si>
    <t>FÔRMA E DESFORMA PARA VIGA DE MADEIRA COM TÁBUA E SARRAFO, REAPROVEITAMENTO (5X), EXCLUSIVE ESCORAMENTO</t>
  </si>
  <si>
    <t>ED-49637</t>
  </si>
  <si>
    <t>FORNECIMENTO DE CONCRETO ESTRUTURAL, USINADO BOMBEADO, COM FCK 20MPA, INCLUSIVE LANÇAMENTO, ADENSAMENTO E ACABAMENTO</t>
  </si>
  <si>
    <t>ED-49638</t>
  </si>
  <si>
    <t>FORNECIMENTO DE CONCRETO ESTRUTURAL, USINADO BOMBEADO, COM FCK 25MPA, INCLUSIVE LANÇAMENTO, ADENSAMENTO E ACABAMENTO</t>
  </si>
  <si>
    <t>ED-49639</t>
  </si>
  <si>
    <t>FORNECIMENTO DE CONCRETO ESTRUTURAL, USINADO BOMBEADO, COM FCK 30MPA, INCLUSIVE LANÇAMENTO, ADENSAMENTO E ACABAMENTO</t>
  </si>
  <si>
    <t>ED-49640</t>
  </si>
  <si>
    <t>FORNECIMENTO DE CONCRETO ESTRUTURAL, USINADO BOMBEADO, COM FCK 35MPA, INCLUSIVE LANÇAMENTO, ADENSAMENTO E ACABAMENTO</t>
  </si>
  <si>
    <t>ED-49641</t>
  </si>
  <si>
    <t>FORNECIMENTO DE CONCRETO ESTRUTURAL, USINADO BOMBEADO, COM FCK 40MPA, INCLUSIVE LANÇAMENTO, ADENSAMENTO E ACABAMENTO</t>
  </si>
  <si>
    <t>ED-49642</t>
  </si>
  <si>
    <t>FORNECIMENTO DE CONCRETO ESTRUTURAL, USINADO BOMBEADO, COM FCK 45MPA, INCLUSIVE LANÇAMENTO, ADENSAMENTO E ACABAMENTO</t>
  </si>
  <si>
    <t>ED-49629</t>
  </si>
  <si>
    <t>FORNECIMENTO DE CONCRETO ESTRUTURAL, USINADO, COM FCK 20MPA, INCLUSIVE LANÇAMENTO, ADENSAMENTO E ACABAMENTO</t>
  </si>
  <si>
    <t>ED-49630</t>
  </si>
  <si>
    <t>FORNECIMENTO DE CONCRETO ESTRUTURAL, USINADO, COM FCK 25MPA, INCLUSIVE LANÇAMENTO, ADENSAMENTO E ACABAMENTO</t>
  </si>
  <si>
    <t>ED-49631</t>
  </si>
  <si>
    <t>FORNECIMENTO DE CONCRETO ESTRUTURAL, USINADO, COM FCK 30MPA, INCLUSIVE LANÇAMENTO, ADENSAMENTO E ACABAMENTO</t>
  </si>
  <si>
    <t>ED-49632</t>
  </si>
  <si>
    <t>FORNECIMENTO DE CONCRETO ESTRUTURAL, USINADO, COM FCK 35MPA, INCLUSIVE LANÇAMENTO, ADENSAMENTO E ACABAMENTO</t>
  </si>
  <si>
    <t>ED-49633</t>
  </si>
  <si>
    <t>FORNECIMENTO DE CONCRETO ESTRUTURAL, USINADO, COM FCK 40MPA, INCLUSIVE LANÇAMENTO, ADENSAMENTO E ACABAMENTO</t>
  </si>
  <si>
    <t>ED-49634</t>
  </si>
  <si>
    <t>FORNECIMENTO DE CONCRETO ESTRUTURAL, USINADO, COM FCK 45MPA, INCLUSIVE LANÇAMENTO, ADENSAMENTO E ACABAMENTO</t>
  </si>
  <si>
    <t>ED-49625</t>
  </si>
  <si>
    <t>FORNECIMENTO DE CONCRETO NÃO ESTRUTURAL, USINADO, COM FCK 10MPA, INCLUSIVE LANÇAMENTO, ADENSAMENTO E ACABAMENTO</t>
  </si>
  <si>
    <t>ED-49627</t>
  </si>
  <si>
    <t>FORNECIMENTO DE CONCRETO NÃO ESTRUTURAL, USINADO, COM FCK 15MPA, INCLUSIVE LANÇAMENTO, ADENSAMENTO E ACABAMENTO</t>
  </si>
  <si>
    <t>CONCRETO AUTO ADENSÁVEL (CAA)</t>
  </si>
  <si>
    <t>ED-9052</t>
  </si>
  <si>
    <t>FORNECIMENTO DE CONCRETO ESTRUTURAL, USINADO BOMBEADO, AUTO-ADENSÁVEL, COM FCK 20MPA, INCLUSIVE LANÇAMENTO E ACABAMENTO</t>
  </si>
  <si>
    <t>ED-9053</t>
  </si>
  <si>
    <t>FORNECIMENTO DE CONCRETO ESTRUTURAL, USINADO BOMBEADO, AUTO-ADENSÁVEL, COM FCK 25MPA, INCLUSIVE LANÇAMENTO E ACABAMENTO</t>
  </si>
  <si>
    <t>ED-9054</t>
  </si>
  <si>
    <t>FORNECIMENTO DE CONCRETO ESTRUTURAL, USINADO BOMBEADO, AUTO-ADENSÁVEL, COM FCK 30MPA, INCLUSIVE LANÇAMENTO E ACABAMENTO</t>
  </si>
  <si>
    <t>ED-9055</t>
  </si>
  <si>
    <t>FORNECIMENTO DE CONCRETO ESTRUTURAL, USINADO BOMBEADO, AUTO-ADENSÁVEL, COM FCK 35MPA, INCLUSIVE LANÇAMENTO E ACABAMENTO</t>
  </si>
  <si>
    <t>ED-9056</t>
  </si>
  <si>
    <t>FORNECIMENTO DE CONCRETO ESTRUTURAL, USINADO BOMBEADO, AUTO-ADENSÁVEL, COM FCK 40MPA, INCLUSIVE LANÇAMENTO E ACABAMENTO</t>
  </si>
  <si>
    <t>ED-9057</t>
  </si>
  <si>
    <t>FORNECIMENTO DE CONCRETO ESTRUTURAL, USINADO BOMBEADO, AUTO-ADENSÁVEL, COM FCK 45MPA, INCLUSIVE LANÇAMENTO E ACABAMENTO</t>
  </si>
  <si>
    <t>ED-49618</t>
  </si>
  <si>
    <t>FORNECIMENTO DE CONCRETO ESTRUTURAL, PREPARADO EM OBRA, COM FCK 20MPA, INCLUSIVE LANÇAMENTO, ADENSAMENTO E ACABAMENTO</t>
  </si>
  <si>
    <t>ED-49619</t>
  </si>
  <si>
    <t>FORNECIMENTO DE CONCRETO ESTRUTURAL, PREPARADO EM OBRA, COM FCK 25MPA, INCLUSIVE LANÇAMENTO, ADENSAMENTO E ACABAMENTO</t>
  </si>
  <si>
    <t>ED-49620</t>
  </si>
  <si>
    <t>FORNECIMENTO DE CONCRETO ESTRUTURAL, PREPARADO EM OBRA, COM FCK 30MPA, INCLUSIVE LANÇAMENTO, ADENSAMENTO E ACABAMENTO</t>
  </si>
  <si>
    <t>ED-49621</t>
  </si>
  <si>
    <t>FORNECIMENTO DE CONCRETO ESTRUTURAL, PREPARADO EM OBRA, COM FCK 35MPA, INCLUSIVE LANÇAMENTO, ADENSAMENTO E ACABAMENTO</t>
  </si>
  <si>
    <t>ED-49622</t>
  </si>
  <si>
    <t>FORNECIMENTO DE CONCRETO ESTRUTURAL, PREPARADO EM OBRA, COM FCK 40MPA, INCLUSIVE LANÇAMENTO, ADENSAMENTO E ACABAMENTO</t>
  </si>
  <si>
    <t>ED-49614</t>
  </si>
  <si>
    <t>FORNECIMENTO DE CONCRETO NÃO ESTRUTURAL, PREPARADO EM OBRA COM BETONEIRA, COM FCK 10MPA, INCLUSIVE LANÇAMENTO, ADENSAMENTO E ACABAMENTO</t>
  </si>
  <si>
    <t>ED-49615</t>
  </si>
  <si>
    <t>FORNECIMENTO DE CONCRETO NÃO ESTRUTURAL, PREPARADO EM OBRA COM BETONEIRA, COM FCK 13,5MPA, INCLUSIVE LANÇAMENTO, ADENSAMENTO E ACABAMENTO</t>
  </si>
  <si>
    <t>ED-49616</t>
  </si>
  <si>
    <t>FORNECIMENTO DE CONCRETO NÃO ESTRUTURAL, PREPARADO EM OBRA COM BETONEIRA, COM FCK 15MPA, INCLUSIVE LANÇAMENTO, ADENSAMENTO E ACABAMENTO</t>
  </si>
  <si>
    <t>ED-49617</t>
  </si>
  <si>
    <t>FORNECIMENTO DE CONCRETO NÃO ESTRUTURAL, PREPARADO EM OBRA COM BETONEIRA, COM FCK 18MPA, INCLUSIVE LANÇAMENTO, ADENSAMENTO E ACABAMENTO</t>
  </si>
  <si>
    <t>ED-49613</t>
  </si>
  <si>
    <t>FORNECIMENTO DE CONCRETO NÃO ESTRUTURAL, PREPARADO EM OBRA COM BETONEIRA, COM FCK 9MPA, INCLUSIVE LANÇAMENTO, ADENSAMENTO E ACABAMENTO</t>
  </si>
  <si>
    <t>ESTRUTURA METÁLICA</t>
  </si>
  <si>
    <t>ED-49664</t>
  </si>
  <si>
    <t>FORNECIMENTO DE ESTRUTURA METÁLICA EM PERFIL LAMINADO, INCLUSIVE FABRICAÇÃO, TRANSPORTE, MONTAGEM E APLICAÇÃO DE FUNDO PREPARADOR ANTICORROSIVO EM SUPERFÍCIE METÁLICA, UMA (1) DEMÃO</t>
  </si>
  <si>
    <t>ED-49665</t>
  </si>
  <si>
    <t>FORNECIMENTO DE ESTRUTURA METÁLICA EM PERFIL SOLDADO, INCLUSIVE FABRICAÇÃO, TRANSPORTE, MONTAGEM E APLICAÇÃO DE FUNDO PREPARADOR ANTICORROSIVO EM SUPERFÍCIE METÁLICA, UMA (1) DEMÃO</t>
  </si>
  <si>
    <t>LAJE PRÉ-MOLDADA</t>
  </si>
  <si>
    <t>ED-50252</t>
  </si>
  <si>
    <t xml:space="preserve">LAJE PRÉ-MOLDADA UNIDIRECIONAL COM ENCHIMENTO EM POLIESTIRENO EXPANDIDO (EPS), CAPEAMENTO DE 4CM, SOBRECARGA DE 100KG/M2, ALTURA TOTAL DE 11CM E VÃO LIVRE MÁXIMO DE 3M, INCLUSIVE CONCRETO ESTRUTURAL, USINADO BOMBEADO COM FCK DE 20MPA, EXCLUSIVE TELA ARMADA E CIMBRAMENTO
</t>
  </si>
  <si>
    <t>ED-50253</t>
  </si>
  <si>
    <t>LAJE PRÉ-MOLDADA UNIDIRECIONAL COM ENCHIMENTO EM POLIESTIRENO EXPANDIDO (EPS), CAPEAMENTO DE 4CM, SOBRECARGA DE 100KG/M2, ALTURA TOTAL DE 11CM E VÃO LIVRE MÁXIMO DE 4M, INCLUSIVE CONCRETO ESTRUTURAL, USINADO BOMBEADO COM FCK DE 20MPA, EXCLUSIVE TELA ARMADA E CIMBRAMENTO</t>
  </si>
  <si>
    <t>ED-50254</t>
  </si>
  <si>
    <t>LAJE PRÉ-MOLDADA UNIDIRECIONAL COM ENCHIMENTO EM POLIESTIRENO EXPANDIDO (EPS), CAPEAMENTO DE 4CM, SOBRECARGA DE 100KG/M2, ALTURA TOTAL DE 11CM E VÃO LIVRE MÁXIMO DE 5M, INCLUSIVE CONCRETO ESTRUTURAL, USINADO BOMBEADO COM FCK DE 20MPA, EXCLUSIVE TELA ARMADA E CIMBRAMENTO</t>
  </si>
  <si>
    <t>ED-50255</t>
  </si>
  <si>
    <t>LAJE PRÉ-MOLDADA UNIDIRECIONAL COM ENCHIMENTO EM POLIESTIRENO EXPANDIDO (EPS), CAPEAMENTO DE 4CM, SOBRECARGA DE 200KG/M2, ALTURA TOTAL DE 11CM E VÃO LIVRE MÁXIMO DE 3M, INCLUSIVE CONCRETO ESTRUTURAL, USINADO BOMBEADO COM FCK DE 20MPA, EXCLUSIVE TELA ARMADA E CIMBRAMENTO</t>
  </si>
  <si>
    <t>ED-50256</t>
  </si>
  <si>
    <t>LAJE PRÉ-MOLDADA UNIDIRECIONAL COM ENCHIMENTO EM POLIESTIRENO EXPANDIDO (EPS), CAPEAMENTO DE 4CM, SOBRECARGA DE 200KG/M2, ALTURA TOTAL DE 11CM E VÃO LIVRE MÁXIMO DE 4M, INCLUSIVE CONCRETO ESTRUTURAL, USINADO BOMBEADO COM FCK DE 20MPA, EXCLUSIVE TELA ARMADA E CIMBRAMENTO</t>
  </si>
  <si>
    <t>ED-50257</t>
  </si>
  <si>
    <t>LAJE PRÉ-MOLDADA UNIDIRECIONAL COM ENCHIMENTO EM POLIESTIRENO EXPANDIDO (EPS), CAPEAMENTO DE 4CM, SOBRECARGA DE 200KG/M2, ALTURA TOTAL DE 11CM E VÃO LIVRE MÁXIMO DE 5M, INCLUSIVE CONCRETO ESTRUTURAL, USINADO BOMBEADO COM FCK DE 20MPA, EXCLUSIVE TELA ARMADA E CIMBRAMENTO</t>
  </si>
  <si>
    <t>ED-50258</t>
  </si>
  <si>
    <t>LAJE PRÉ-MOLDADA UNIDIRECIONAL COM ENCHIMENTO EM POLIESTIRENO EXPANDIDO (EPS), CAPEAMENTO DE 4CM, SOBRECARGA DE 250KG/M2, ALTURA TOTAL DE 11CM E VÃO LIVRE MÁXIMO DE 5M, INCLUSIVE CONCRETO ESTRUTURAL, USINADO BOMBEADO COM FCK DE 20MPA, EXCLUSIVE TELA ARMADA E CIMBRAMENTO</t>
  </si>
  <si>
    <t>ED-50259</t>
  </si>
  <si>
    <t>LAJE PRÉ-MOLDADA UNIDIRECIONAL COM ENCHIMENTO EM POLIESTIRENO EXPANDIDO (EPS), CAPEAMENTO DE 4CM, SOBRECARGA DE 300KG/M2, ALTURA TOTAL DE 11CM E VÃO LIVRE MÁXIMO DE 3M, INCLUSIVE CONCRETO ESTRUTURAL, USINADO BOMBEADO COM FCK DE 20MPA, EXCLUSIVE TELA ARMADA E CIMBRAMENTO</t>
  </si>
  <si>
    <t>ED-50260</t>
  </si>
  <si>
    <t>LAJE PRÉ-MOLDADA UNIDIRECIONAL COM ENCHIMENTO EM POLIESTIRENO EXPANDIDO (EPS), CAPEAMENTO DE 4CM, SOBRECARGA DE 300KG/M2, ALTURA TOTAL DE 11CM E VÃO LIVRE MÁXIMO DE 4M, INCLUSIVE CONCRETO ESTRUTURAL, USINADO BOMBEADO COM FCK DE 20MPA, EXCLUSIVE TELA ARMADA E CIMBRAMENTO</t>
  </si>
  <si>
    <t>ED-50261</t>
  </si>
  <si>
    <t>LAJE PRÉ-MOLDADA UNIDIRECIONAL COM ENCHIMENTO EM POLIESTIRENO EXPANDIDO (EPS), CAPEAMENTO DE 4CM, SOBRECARGA DE 300KG/M2, ALTURA TOTAL DE 11CM E VÃO LIVRE MÁXIMO DE 5M, INCLUSIVE CONCRETO ESTRUTURAL, USINADO BOMBEADO COM FCK DE 20MPA, EXCLUSIVE TELA ARMADA E CIMBRAMENTO</t>
  </si>
  <si>
    <t>ED-50242</t>
  </si>
  <si>
    <t>LAJE PRÉ-MOLDADA UNIDIRECIONAL COM LAJOTA CERÂMICA, CAPEAMENTO DE 4CM, SOBRECARGA DE 100KG/M2, ALTURA TOTAL DE 11CM E VÃO LIVRE MÁXIMO DE 3M, INCLUSIVE CONCRETO ESTRUTURAL, USINADO BOMBEADO COM FCK DE 20MPA, EXCLUSIVE TELA ARMADA E CIMBRAMENTO</t>
  </si>
  <si>
    <t>ED-50243</t>
  </si>
  <si>
    <t>LAJE PRÉ-MOLDADA UNIDIRECIONAL COM LAJOTA CERÂMICA, CAPEAMENTO DE 4CM, SOBRECARGA DE 100KG/M2, ALTURA TOTAL DE 11CM E VÃO LIVRE MÁXIMO DE 4M, INCLUSIVE CONCRETO ESTRUTURAL, USINADO BOMBEADO COM FCK DE 20MPA, EXCLUSIVE TELA ARMADA E CIMBRAMENTO</t>
  </si>
  <si>
    <t>ED-50244</t>
  </si>
  <si>
    <t>LAJE PRÉ-MOLDADA UNIDIRECIONAL COM LAJOTA CERÂMICA, CAPEAMENTO DE 4CM, SOBRECARGA DE 100KG/M2, ALTURA TOTAL DE 11CM E VÃO LIVRE MÁXIMO DE 5M, INCLUSIVE CONCRETO ESTRUTURAL, USINADO BOMBEADO COM FCK DE 20MPA, EXCLUSIVE TELA ARMADA E CIMBRAMENTO</t>
  </si>
  <si>
    <t>ED-50245</t>
  </si>
  <si>
    <t>LAJE PRÉ-MOLDADA UNIDIRECIONAL COM LAJOTA CERÂMICA, CAPEAMENTO DE 4CM, SOBRECARGA DE 200KG/M2, ALTURA TOTAL DE 11CM E VÃO LIVRE MÁXIMO DE 3M, INCLUSIVE CONCRETO ESTRUTURAL, USINADO BOMBEADO COM FCK DE 20MPA, EXCLUSIVE TELA ARMADA E CIMBRAMENTO</t>
  </si>
  <si>
    <t>ED-50246</t>
  </si>
  <si>
    <t>LAJE PRÉ-MOLDADA UNIDIRECIONAL COM LAJOTA CERÂMICA, CAPEAMENTO DE 4CM, SOBRECARGA DE 200KG/M2, ALTURA TOTAL DE 11CM E VÃO LIVRE MÁXIMO DE 4M, INCLUSIVE CONCRETO ESTRUTURAL, USINADO BOMBEADO COM FCK DE 20MPA, EXCLUSIVE TELA ARMADA E CIMBRAMENTO</t>
  </si>
  <si>
    <t>ED-50247</t>
  </si>
  <si>
    <t>LAJE PRÉ-MOLDADA UNIDIRECIONAL COM LAJOTA CERÂMICA, CAPEAMENTO DE 4CM, SOBRECARGA DE 200KG/M2, ALTURA TOTAL DE 11CM E VÃO LIVRE MÁXIMO DE 5M, INCLUSIVE CONCRETO ESTRUTURAL, USINADO BOMBEADO COM FCK DE 20MPA, EXCLUSIVE TELA ARMADA E CIMBRAMENTO</t>
  </si>
  <si>
    <t>ED-50248</t>
  </si>
  <si>
    <t>LAJE PRÉ-MOLDADA UNIDIRECIONAL COM LAJOTA CERÂMICA, CAPEAMENTO DE 4CM, SOBRECARGA DE 300KG/M2, ALTURA TOTAL DE 11CM E VÃO LIVRE MÁXIMO DE 3M, INCLUSIVE CONCRETO ESTRUTURAL, USINADO BOMBEADO COM FCK DE 20MPA, EXCLUSIVE TELA ARMADA E CIMBRAMENTO</t>
  </si>
  <si>
    <t>ED-50249</t>
  </si>
  <si>
    <t>LAJE PRÉ-MOLDADA UNIDIRECIONAL COM LAJOTA CERÂMICA, CAPEAMENTO DE 4CM, SOBRECARGA DE 300KG/M2, ALTURA TOTAL DE 11CM E VÃO LIVRE MÁXIMO DE 4M, INCLUSIVE CONCRETO ESTRUTURAL, USINADO BOMBEADO COM FCK DE 20MPA, EXCLUSIVE TELA ARMADA E CIMBRAMENTO</t>
  </si>
  <si>
    <t>ED-50250</t>
  </si>
  <si>
    <t>LAJE PRÉ-MOLDADA UNIDIRECIONAL COM LAJOTA CERÂMICA, CAPEAMENTO DE 4CM, SOBRECARGA DE 300KG/M2, ALTURA TOTAL DE 11CM E VÃO LIVRE MÁXIMO DE 5M, INCLUSIVE CONCRETO ESTRUTURAL, USINADO BOMBEADO COM FCK DE 20MPA, EXCLUSIVE TELA ARMADA E CIMBRAMENTO</t>
  </si>
  <si>
    <t>ESCORAMENTO</t>
  </si>
  <si>
    <t>ED-19637</t>
  </si>
  <si>
    <t>CIMBRAMENTO PARA LAJE PRÉ-MOLDADA COM ESCORAMENTO METÁLICO, TIPO "A", ALTURA DE (200 ATÉ 310)CM, INCLUSIVE DESCARGA, MONTAGEM, DESMONTAGEM E CARGA</t>
  </si>
  <si>
    <t>ED-19638</t>
  </si>
  <si>
    <t>CIMBRAMENTO PARA LAJE PRÉ-MOLDADA COM ESCORAMENTO METÁLICO, TIPO "B", ALTURA DE (311 ATÉ 450)CM, INCLUSIVE DESCARGA, MONTAGEM, DESMONTAGEM E CARGA</t>
  </si>
  <si>
    <t>ED-19633</t>
  </si>
  <si>
    <t>ESCORAMENTO METÁLICO PARA LAJE E VIGA EM CONCRETO ARMADO, TIPO "A", ALTURA DE (200 ATÉ 310)CM, INCLUSIVE DESCARGA, MONTAGEM, DESMONTAGEM E CARGA</t>
  </si>
  <si>
    <t>ED-19634</t>
  </si>
  <si>
    <t>ESCORAMENTO METÁLICO PARA LAJE E VIGA EM CONCRETO ARMADO, TIPO "B", ALTURA DE (311 ATÉ 450)CM, INCLUSIVE DESCARGA, MONTAGEM, DESMONTAGEM E CARGA</t>
  </si>
  <si>
    <t>ED-19635</t>
  </si>
  <si>
    <t>ESCORAMENTO METÁLICO PARA VIGA EM CONCRETO ARMADO, TIPO "A", ALTURA DE (200 ATÉ 310)CM, EXCLUSIVE DESCARGA, MONTAGEM, DESMONTAGEM E CARGA</t>
  </si>
  <si>
    <t>POLIMENTO E NÍVEL ZERO EM CONCRETO</t>
  </si>
  <si>
    <t>ED-50619</t>
  </si>
  <si>
    <t>POLIMENTO MECANIZADO DE SUPERFÍCIE EM CONCRETO, INCLUSIVE ACABAMENTO DE CONCRETAGEM EM NIVELAMENTO A LASER (NÍVEL ZERO)</t>
  </si>
  <si>
    <t>GRAUTE</t>
  </si>
  <si>
    <t>ED-29621</t>
  </si>
  <si>
    <t xml:space="preserve">APLICAÇÃO DE GRAUTE COM ARGAMASSA DE CIMENTO, CAL HIDRATADA, AREIA  E BRITA, TRAÇO (1:0,1:3:2), INCLUSIVE PREPARO MECANIZADO, TRANSPORTE E LANÇAMENTO </t>
  </si>
  <si>
    <t>ED-49662</t>
  </si>
  <si>
    <t>APLICAÇÃO DE GRAUTE FLUIDO INDUSTRIALIZADO, PARA ANCORAGENS E/OU RECUPERAÇÃO EM PEÇAS ESTRUTURAIS E USO EM GERAL, INCLUSIVE PREPARO EM BETONEIRA E LANÇAMENTO</t>
  </si>
  <si>
    <t>RECUPERAÇÃO E REFORCO DE ESTRUTURA DE CONCRETO</t>
  </si>
  <si>
    <t>ED-49655</t>
  </si>
  <si>
    <t>ANCORAGEM DE BARRAS DE AÇO COM CHUMBADOR QUÍMICO À BASE DE RESINA POLIÉSTER, EXCLUSIVE FORNECIMENTO DE BARRA</t>
  </si>
  <si>
    <t>dm3</t>
  </si>
  <si>
    <t>ED-49660</t>
  </si>
  <si>
    <t>ESCARIFICAÇÃO MANUAL EM PEÇA DE CONCRETO, COM PROFUNDIDADE MÁXIMA DE ATÉ 3CM, INCLUSIVE LIMPEZA DA SEÇÃO ESCARIFICADA, TRANSPORTE E RETIRADA DO MATERIAL DEMOLIDO, EXCLUSIVE RECOMPOSIÇÃO EM ARGAMASSA OU CONCRETO</t>
  </si>
  <si>
    <t>ED-49656</t>
  </si>
  <si>
    <t>LIXAMENTO MECANIZADO DA ARMADURA COM ESCOVA CIRCULAR, EXCLUSIVE REFORÇO EM ARMADURA, PROTEÇÃO DE ARMADURA E RECOMPOSIÇÃO EM ARGAMASSA OU CONCRETO</t>
  </si>
  <si>
    <t>ED-49657</t>
  </si>
  <si>
    <t>PROTEÇÃO DE ARMADURA CORROÍDA POR AÇÃO DE CLORETOS, COM TINTA DE ALTO TEOR DE ZINCO, EXCLUSIVE RECOMPOSIÇÃO EM ARGAMASSA OU CONCRETO</t>
  </si>
  <si>
    <t>ED-29678</t>
  </si>
  <si>
    <t>REFORÇO ESTRUTURAL COM EMENDA POR SOLDA, PARA RECONSTITUIÇÃO DA SEÇÃO DA ARMADURA, EXCLUSIVE RECOMPOSIÇÃO EM ARGAMASSA OU CONCRETO</t>
  </si>
  <si>
    <t>ED-49659</t>
  </si>
  <si>
    <t>REFORÇO ESTRUTURAL COM EMENDA POR TRANSPASSE, PARA RECONSTITUIÇÃO DA SEÇÃO DA ARMADURA, EXCLUSIVE RECOMPOSIÇÃO EM ARGAMASSA OU CONCRETO</t>
  </si>
  <si>
    <t>ED-50523</t>
  </si>
  <si>
    <t>TRATAMENTO EM SUPERFÍCIE DE CONCRETO APARENTE, INCLUSIVE RASPAGEM, ESTUCAGEM E POLIMENTO COM DUAS (2) DEMÃOS DE RESINA ACRÍLICA</t>
  </si>
  <si>
    <t>ED-50524</t>
  </si>
  <si>
    <t>TRATAMENTO EM SUPERFÍCIE DE CONCRETO APARENTE, INCLUSIVE RASPAGEM, ESTUCAGEM E POLIMENTO COM DUAS (2) DEMÃOS DE VERNIZ ACRÍLICO</t>
  </si>
  <si>
    <t>ALVENARIAS E DIVISÓRIAS</t>
  </si>
  <si>
    <t>ALVENARIA DE TIJOLO LAMINADO</t>
  </si>
  <si>
    <t>ED-48222</t>
  </si>
  <si>
    <t>ALVENARIA DE VEDAÇÃO COM TIJOLO CERÂMICO LAMINADO, 18 FUROS, ESP. 11CM, COM ACABAMENTO APARENTE, INCLUSIVE ARGAMASSA PARA ASSENTAMENTO</t>
  </si>
  <si>
    <t>ED-48224</t>
  </si>
  <si>
    <t>ALVENARIA DE VEDAÇÃO COM TIJOLO CERÂMICO LAMINADO, 18 FUROS, ESP. 23,5CM, COM ACABAMENTO APARENTE, INCLUSIVE ARGAMASSA PARA ASSENTAMENTO</t>
  </si>
  <si>
    <t>ED-48221</t>
  </si>
  <si>
    <t>ALVENARIA DE VEDAÇÃO COM TIJOLO CERÂMICO LAMINADO, 18 FUROS, ESP. 5,5CM, COM ACABAMENTO APARENTE, INCLUSIVE ARGAMASSA PARA ASSENTAMENTO</t>
  </si>
  <si>
    <t>ALVENARIA DE TIJOLO MACIÇO</t>
  </si>
  <si>
    <t>ED-48229</t>
  </si>
  <si>
    <t>ALVENARIA DE VEDAÇÃO COM TIJOLO MACIÇO REQUEIMADO, ESP. 10CM, COM ACABAMENTO APARENTE, INCLUSIVE ARGAMASSA PARA ASSENTAMENTO</t>
  </si>
  <si>
    <t>ED-48227</t>
  </si>
  <si>
    <t>ALVENARIA DE VEDAÇÃO COM TIJOLO MACIÇO REQUEIMADO, ESP. 10CM, PARA REVESTIMENTO, INCLUSIVE ARGAMASSA PARA ASSENTAMENTO</t>
  </si>
  <si>
    <t>ED-48230</t>
  </si>
  <si>
    <t>ALVENARIA DE VEDAÇÃO COM TIJOLO MACIÇO REQUEIMADO, ESP. 20CM, COM ACABAMENTO APARENTE, INCLUSIVE ARGAMASSA PARA ASSENTAMENTO</t>
  </si>
  <si>
    <t>ED-48228</t>
  </si>
  <si>
    <t>ALVENARIA DE VEDAÇÃO COM TIJOLO MACIÇO REQUEIMADO, ESP. 20CM, PARA REVESTIMENTO, INCLUSIVE ARGAMASSA PARA ASSENTAMENTO</t>
  </si>
  <si>
    <t>ED-48226</t>
  </si>
  <si>
    <t>ALVENARIA DE VEDAÇÃO COM TIJOLO MACIÇO REQUEIMADO, ESP. 5CM, PARA REVESTIMENTO, INCLUSIVE ARGAMASSA PARA ASSENTAMENTO</t>
  </si>
  <si>
    <t>ALVENARIA DE TIJOLO CERÂMICO</t>
  </si>
  <si>
    <t>ED-48232</t>
  </si>
  <si>
    <t>ALVENARIA DE VEDAÇÃO COM TIJOLO CERÂMICO FURADO, ESP. 14CM, PARA REVESTIMENTO, INCLUSIVE ARGAMASSA PARA ASSENTAMENTO</t>
  </si>
  <si>
    <t>ED-48233</t>
  </si>
  <si>
    <t>ALVENARIA DE VEDAÇÃO COM TIJOLO CERÂMICO FURADO, ESP. 19CM, PARA REVESTIMENTO, INCLUSIVE ARGAMASSA PARA ASSENTAMENTO</t>
  </si>
  <si>
    <t>ED-48231</t>
  </si>
  <si>
    <t>ALVENARIA DE VEDAÇÃO COM TIJOLO CERÂMICO FURADO, ESP. 9CM, PARA REVESTIMENTO, INCLUSIVE ARGAMASSA PARA ASSENTAMENTO</t>
  </si>
  <si>
    <t>ALVENARIA DE BLOCO DE CONCRETO (VEDAÇÃO)</t>
  </si>
  <si>
    <t>ED-48195</t>
  </si>
  <si>
    <t>ALVENARIA DE VEDAÇÃO COM BLOCO DE CONCRETO, ESP. 14CM, COM ACABAMENTO APARENTE, INCLUSIVE ARGAMASSA PARA ASSENTAMENTO</t>
  </si>
  <si>
    <t>ED-48192</t>
  </si>
  <si>
    <t>ALVENARIA DE VEDAÇÃO COM BLOCO DE CONCRETO, ESP. 14CM, PARA REVESTIMENTO, INCLUSIVE ARGAMASSA PARA ASSENTAMENTO</t>
  </si>
  <si>
    <t>ED-48196</t>
  </si>
  <si>
    <t>ALVENARIA DE VEDAÇÃO COM BLOCO DE CONCRETO, ESP. 19CM, COM ACABAMENTO APARENTE, INCLUSIVE ARGAMASSA PARA ASSENTAMENTO</t>
  </si>
  <si>
    <t>ED-48193</t>
  </si>
  <si>
    <t>ALVENARIA DE VEDAÇÃO COM BLOCO DE CONCRETO, ESP. 19CM, PARA REVESTIMENTO, INCLUSIVE ARGAMASSA PARA ASSENTAMENTO</t>
  </si>
  <si>
    <t>ED-48194</t>
  </si>
  <si>
    <t>ALVENARIA DE VEDAÇÃO COM BLOCO DE CONCRETO, ESP. 9CM, COM ACABAMENTO APARENTE, INCLUSIVE ARGAMASSA PARA ASSENTAMENTO</t>
  </si>
  <si>
    <t>ED-48191</t>
  </si>
  <si>
    <t>ALVENARIA DE VEDAÇÃO COM BLOCO DE CONCRETO, ESP. 9CM, PARA REVESTIMENTO, INCLUSIVE ARGAMASSA PARA ASSENTAMENTO</t>
  </si>
  <si>
    <t>ALVENARIA DE BLOCO DE CONCRETO (ESTRUTURAL)</t>
  </si>
  <si>
    <t>ED-48201</t>
  </si>
  <si>
    <t>ALVENARIA ESTRUTURAL COM BLOCO DE CONCRETO, ESP. 14CM, (FBK 4,5MPA), COM ACABAMENTO APARENTE, INCLUSIVE ARGAMASSA PARA ASSENTAMENTO</t>
  </si>
  <si>
    <t>ED-48198</t>
  </si>
  <si>
    <t>ALVENARIA ESTRUTURAL COM BLOCO DE CONCRETO, ESP. 14CM, (FBK 4,5MPA), PARA REVESTIMENTO, INCLUSIVE ARGAMASSA PARA ASSENTAMENTO</t>
  </si>
  <si>
    <t>ED-48202</t>
  </si>
  <si>
    <t>ALVENARIA ESTRUTURAL COM BLOCO DE CONCRETO, ESP. 19CM, (FBK 4,5MPA), COM ACABAMENTO APARENTE, INCLUSIVE ARGAMASSA PARA ASSENTAMENTO</t>
  </si>
  <si>
    <t>ED-48199</t>
  </si>
  <si>
    <t>ALVENARIA ESTRUTURAL COM BLOCO DE CONCRETO, ESP. 19CM, (FBK 4,5MPA), PARA REVESTIMENTO, INCLUSIVE ARGAMASSA PARA ASSENTAMENTO</t>
  </si>
  <si>
    <t>ED-48200</t>
  </si>
  <si>
    <t>ALVENARIA ESTRUTURAL COM BLOCO DE CONCRETO, ESP. 9CM, (FBK 4,5MPA), COM ACABAMENTO APARENTE, INCLUSIVE ARGAMASSA PARA ASSENTAMENTO</t>
  </si>
  <si>
    <t>ED-48197</t>
  </si>
  <si>
    <t>ALVENARIA ESTRUTURAL COM BLOCO DE CONCRETO, ESP. 9CM, (FBK 4,5MPA), PARA REVESTIMENTO, INCLUSIVE ARGAMASSA PARA ASSENTAMENTO</t>
  </si>
  <si>
    <t>ED-48394</t>
  </si>
  <si>
    <t>CINTA DE AMARRAÇÃO DE ALVENARIA COM BLOCO DE CONCRETO ESTRUTURAL, CANALETA TIPO "J", ESP. 14CM, (FBK 4,5MPA), COM ACABAMENTO APARENTE, INCLUSIVE ARGAMASSA PARA ASSENTAMENTO, EXCLUSIVE GRAUTE E ARMAÇÃO</t>
  </si>
  <si>
    <t>ED-48393</t>
  </si>
  <si>
    <t>CINTA DE AMARRAÇÃO DE ALVENARIA COM BLOCO DE CONCRETO ESTRUTURAL, CANALETA TIPO "J", ESP. 14CM, (FBK 4,5MPA), PARA REVESTIMENTO, INCLUSIVE ARGAMASSA PARA ASSENTAMENTO, EXCLUSIVE GRAUTE E ARMAÇÃO</t>
  </si>
  <si>
    <t>ED-48391</t>
  </si>
  <si>
    <t>CINTA DE AMARRAÇÃO DE ALVENARIA COM BLOCO DE CONCRETO ESTRUTURAL, CANALETA TIPO "U", ESP. 14CM, (FBK 4,5MPA), COM ACABAMENTO APARENTE, INCLUSIVE ARGAMASSA PARA ASSENTAMENTO, EXCLUSIVE GRAUTE E ARMAÇÃO</t>
  </si>
  <si>
    <t>ED-48388</t>
  </si>
  <si>
    <t>CINTA DE AMARRAÇÃO DE ALVENARIA COM BLOCO DE CONCRETO ESTRUTURAL, CANALETA TIPO "U", ESP. 14CM, (FBK 4,5MPA), PARA REVESTIMENTO, INCLUSIVE ARGAMASSA PARA ASSENTAMENTO, EXCLUSIVE GRAUTE E ARMAÇÃO</t>
  </si>
  <si>
    <t>ED-48392</t>
  </si>
  <si>
    <t>CINTA DE AMARRAÇÃO DE ALVENARIA COM BLOCO DE CONCRETO ESTRUTURAL, CANALETA TIPO "U", ESP. 19CM, (FBK 4,5MPA), COM ACABAMENTO APARENTE, INCLUSIVE ARGAMASSA PARA ASSENTAMENTO, EXCLUSIVE GRAUTE E ARMAÇÃO</t>
  </si>
  <si>
    <t>ED-48389</t>
  </si>
  <si>
    <t>CINTA DE AMARRAÇÃO DE ALVENARIA COM BLOCO DE CONCRETO ESTRUTURAL, CANALETA TIPO "U", ESP. 19CM, (FBK 4,5MPA), PARA REVESTIMENTO, INCLUSIVE ARGAMASSA PARA ASSENTAMENTO, EXCLUSIVE GRAUTE E ARMAÇÃO</t>
  </si>
  <si>
    <t>ED-48390</t>
  </si>
  <si>
    <t>CINTA DE AMARRAÇÃO DE ALVENARIA COM BLOCO DE CONCRETO ESTRUTURAL, CANALETA TIPO "U", ESP. 9CM, (FBK 4,5MPA), COM ACABAMENTO APARENTE, INCLUSIVE ARGAMASSA PARA ASSENTAMENTO, EXCLUSIVE GRAUTE E ARMAÇÃO</t>
  </si>
  <si>
    <t>ED-48387</t>
  </si>
  <si>
    <t>CINTA DE AMARRAÇÃO DE ALVENARIA COM BLOCO DE CONCRETO ESTRUTURAL, CANALETA TIPO "U", ESP. 9CM, (FBK 4,5MPA), PARA REVESTIMENTO, INCLUSIVE ARGAMASSA PARA ASSENTAMENTO, EXCLUSIVE GRAUTE E ARMAÇÃO</t>
  </si>
  <si>
    <t>ALVENARIA DE BLOCO AUTOCLAVADO (CCA)</t>
  </si>
  <si>
    <t>ED-48203</t>
  </si>
  <si>
    <t>ALVENARIA DE VEDAÇÃO COM BLOCOS DE CONCRETO CELULAR AUTOCLAVADO (CCA), ESP. 10CM, INCLUSIVE ARGAMASSA INDUSTRIALIZADA PARA ASSENTAMENTO</t>
  </si>
  <si>
    <t>ED-48204</t>
  </si>
  <si>
    <t>ALVENARIA DE VEDAÇÃO COM BLOCOS DE CONCRETO CELULAR AUTOCLAVADO (CCA), ESP. 15CM, INCLUSIVE ARGAMASSA INDUSTRIALIZADA PARA ASSENTAMENTO</t>
  </si>
  <si>
    <t>ED-48205</t>
  </si>
  <si>
    <t>ALVENARIA DE VEDAÇÃO COM BLOCOS DE CONCRETO CELULAR AUTOCLAVADO (CCA), ESP. 20CM, INCLUSIVE ARGAMASSA INDUSTRIALIZADA PARA ASSENTAMENTO</t>
  </si>
  <si>
    <t>ELEMENTO VAZADO</t>
  </si>
  <si>
    <t>ED-48208</t>
  </si>
  <si>
    <t>ALVENARIA DE ELEMENTO VAZADO,  COBOGÓ DE CONCRETO (20X40)CM, ESP. 10CM, TIPO VENEZIANA COM ACABAMENTO APARENTE, INCLUSIVE ARGAMASSA PARA ASSENTAMENTO</t>
  </si>
  <si>
    <t>ED-48206</t>
  </si>
  <si>
    <t>ALVENARIA DE ELEMENTO VAZADO, COBOGÓ CERÂMICO (18X18)CM, ESP. 7CM, COM ACABAMENTO APARENTE, INCLUSIVE ARGAMASSA PARA ASSENTAMENTO</t>
  </si>
  <si>
    <t>ALVENARIA DE BLOCO DE VIDRO</t>
  </si>
  <si>
    <t>ED-48235</t>
  </si>
  <si>
    <t>ALVENARIA DE ELEMENTO VAZADO DE VIDRO,  BLOCO DE VIDRO (10X20)CM, ESP. 10CM, TIPO CAPELA, INCLUSIVE ARGAMASSA PARA ASSENTAMENTO E REJUNTAMENTO</t>
  </si>
  <si>
    <t>ED-48236</t>
  </si>
  <si>
    <t>ALVENARIA DE ELEMENTO VAZADO DE VIDRO,  BLOCO DE VIDRO (10X20)CM, ESP. 10CM, TIPO RIO, INCLUSIVE ARGAMASSA PARA ASSENTAMENTO E REJUNTAMENTO</t>
  </si>
  <si>
    <t>ED-48234</t>
  </si>
  <si>
    <t>ALVENARIA DE VEDAÇÃO COM BLOCO DE VIDRO (19X19)CM, ESP. 8CM, TIPO ONDULADO, INCLUSIVE ARGAMASSA PARA ASSENTAMENTO E REJUTAMENTO</t>
  </si>
  <si>
    <t xml:space="preserve">ENCUNHAMENTO DE ALVENARIA </t>
  </si>
  <si>
    <t>ED-8346</t>
  </si>
  <si>
    <t>ENCUNHAMENTO DE ALVENARIA DE VEDAÇÃO COM ARGAMASSA, INCLUSIVE ADITIVO EXPANSOR PARA ENCUNHAMENTO</t>
  </si>
  <si>
    <t>ED-48397</t>
  </si>
  <si>
    <t>ENCUNHAMENTO DE ALVENARIA DE VEDAÇÃO COM ESPUMA DE POLIURETANO EXPANSIVA</t>
  </si>
  <si>
    <t>VERGA E CONTRA-VERGA</t>
  </si>
  <si>
    <t>ED-9906</t>
  </si>
  <si>
    <t>VERGA OU CONTRAVERGA EM CONCRETO ESTRUTURAL PARA VÃOS ACIMA DE 150CM, PREPARADO EM OBRA COM BETONEIRA, CONTROLE "A", COM FCK 20 MPA, MOLDADA IN LOCO, INCLUSIVE ARMAÇÃO</t>
  </si>
  <si>
    <t>ED-9903</t>
  </si>
  <si>
    <t>VERGA OU CONTRAVERGA EM CONCRETO ESTRUTURAL PARA VÃOS DE ATÉ 150CM, PREPARADO EM OBRA COM BETONEIRA, CONTROLE "A", COM FCK 20 MPA, MOLDADA IN LOCO, INCLUSIVE ARMAÇÃO</t>
  </si>
  <si>
    <t>PAREDE DE GESSO ACARTONADO</t>
  </si>
  <si>
    <t>ED-48210</t>
  </si>
  <si>
    <t>PAREDE EM CHAPA DE GESSO ACARTONADO (DRYWALL), DIVISÃO ENTRE ÁREAS SECA E ÚMIDA DE UMA MESMA UNIDADE (ST/RU), ESP. 115 MM, INCLUSIVE MONTANTES, GUIAS E ACESSÓRIOS, EXCLUSIVE ISOLANTE TÉRMICO/ACÚSTICO</t>
  </si>
  <si>
    <t>ED-48209</t>
  </si>
  <si>
    <t>PAREDE EM CHAPA DE GESSO ACARTONADO (DRYWALL), DIVISÃO ENTRE ÁREAS SECAS DE UMA MESMA UNIDADE (ST/ST), ESP. 115 MM, INCLUSIVE MONTANTES, GUIAS E ACESSÓRIOS, EXCLUSIVE ISOLANTE TÉRMICO/ACÚSTICO</t>
  </si>
  <si>
    <t>ED-48211</t>
  </si>
  <si>
    <t>PAREDE EM CHAPA DE GESSO ACARTONADO (DRYWALL), DIVISÃO ENTRE ÁREAS UMIDAS DE UMA MESMA UNIDADE (RU/RU), ESP. 115 MM, INCLUSIVE MONTANTES, GUIAS E ACESSÓRIOS, EXCLUSIVE ISOLANTE TÉRMICO/ACÚSTICO</t>
  </si>
  <si>
    <t>DIVISÓRIA COMPENSADO NAVAL</t>
  </si>
  <si>
    <t>ED-48536</t>
  </si>
  <si>
    <t>DIVISÓRIA EM PAINEL REMOVÍVEL, NÚCLEO COMPENSADO NAVAL, EM PERFIL DE AÇO TIPO C, INCLUSIVE ACESSÓRIOS, EXCLUSIVE VIDRO E FERRAGENS PARA CONFECÇÃO DE PORTA DE DIVISÓRIA</t>
  </si>
  <si>
    <t>ED-48537</t>
  </si>
  <si>
    <t>DIVISÓRIA EM PAINEL REMOVÍVEL, NÚCLEO COMPENSADO NAVAL, EM PERFIL DE ALUMÍNIO TIPO C, INCLUSIVE ACESSÓRIOS, EXCLUSIVE VIDRO E FERRAGENS PARA CONFECÇÃO DE PORTA DE DIVISÓRIA</t>
  </si>
  <si>
    <t>DIVISÓRIA EM PEDRA</t>
  </si>
  <si>
    <t>ED-48532</t>
  </si>
  <si>
    <t>DIVISÓRIA EM ARDÓSIA, ESP. 3CM, INCLUSIVE INSTALAÇÃO, FERRAGENS EM LATÃO CROMADO E ACESSÓRIOS</t>
  </si>
  <si>
    <t>ED-48535</t>
  </si>
  <si>
    <t>DIVISÓRIA EM ARDÓSIA, ESP. 3CM, INCLUSIVE INSTALAÇÃO, PERFIL TIPO "U" EM ALUMÍNIO E ACESSÓRIOS PARA FIXAÇÃO</t>
  </si>
  <si>
    <t>ED-48533</t>
  </si>
  <si>
    <t>DIVISÓRIA EM GRANITO CINZA ANDORINHA, ESP. 3CM, INCLUSIVE INSTALAÇÃO, FERRAGENS EM LATÃO CROMADO E ACESSÓRIOS</t>
  </si>
  <si>
    <t>ED-48531</t>
  </si>
  <si>
    <t>DIVISÓRIA EM MÁRMORE BRANCO, ESP. 3CM, INCLUSIVE INSTALAÇÃO, FERRAGENS EM LATÃO CROMADO E ACESSÓRIOS</t>
  </si>
  <si>
    <t>ED-48534</t>
  </si>
  <si>
    <t>DIVISÓRIA EM MARMORITE, ESP. 3CM, INCLUSIVE INSTALAÇÃO, FERRAGENS EM LATÃO CROMADO E ACESSÓRIOS</t>
  </si>
  <si>
    <t>ESQUADRIAS E FERRAGENS</t>
  </si>
  <si>
    <t>JANELA DE AÇO</t>
  </si>
  <si>
    <t>ED-50931</t>
  </si>
  <si>
    <t>ASSENTAMENTO DE JANELA METÁLICA DE AÇO OU FERRO, TIPO BASCULANTE OU FIXA, EXCLUSIVE FORNECIMENTO</t>
  </si>
  <si>
    <t>ED-50932</t>
  </si>
  <si>
    <t>ASSENTAMENTO DE JANELA METÁLICA DE AÇO OU FERRO, TIPO DE CORRER OU MÁXIM-AR, EXCLUSIVE FORNECIMENTO</t>
  </si>
  <si>
    <t>ED-50934</t>
  </si>
  <si>
    <t>ASSENTAMENTO DE PORTA METÁLICA DE AÇO OU FERRO, COM UMA (1) OU DUAS (2) FOLHAS, EXCLUSIVE FORNECIMENTO</t>
  </si>
  <si>
    <t>ED-50951</t>
  </si>
  <si>
    <t xml:space="preserve">FORNECIMENTO DE GRADE FIXA DE FERRO, PARA PROTEÇÃO DE JANELA, INCLUSIVE ASSENTAMENTO E ACESSÓRIOS
</t>
  </si>
  <si>
    <t>JANELA DE ALUMÍNIO</t>
  </si>
  <si>
    <t>ED-29453</t>
  </si>
  <si>
    <t>FERRAGENS PARA JANELA DE ALUMÍNIO PARA CONJUNTO DE DUAS (2) FOLHAS DE CORRER, INCLUSIVE ROLDANAS E ACESSÓRIOS, FORNECIMENTO E INSTALAÇÃO, EXCLUSIVE JANELA</t>
  </si>
  <si>
    <t>ED-29451</t>
  </si>
  <si>
    <t>FERRAGENS PARA MÓDULO DE JANELA DE ALUMÍNIO MÁXIM-AR, INCLUSIVE FECHO E BRAÇO, FORNECIMENTO E INSTALAÇÃO, EXCLUSIVE JANELA</t>
  </si>
  <si>
    <t>ED-29484</t>
  </si>
  <si>
    <t>JANELA EM ALUMÍNIO DE CORRER COM 2 FOLHAS, LINHA 25/SUPREMA, ACABAMENTO ANODIZADO NATURAL, INCLUSIVE PERFIS, VIDRO 4MM E INSTALAÇÃO, EXCLUSIVE FERRAGENS PARA JANELA DE ALUMÍNIO DE CORRER</t>
  </si>
  <si>
    <t>ED-29483</t>
  </si>
  <si>
    <t>JANELA EM ALUMÍNIO FIXA COMPLETA, LINHA 25/SUPREMA, ACABAMENTO ANODIZADO NATURAL, INCLUSIVE PERFIS E VIDRO LISO 4MM E INSTALAÇÃO</t>
  </si>
  <si>
    <t>ED-29481</t>
  </si>
  <si>
    <t>JANELA EM ALUMÍNIO MÁXIM-AR COM ALTURA DE 60CM, LINHA 25/SUPREMA, ACABAMENTO ANODIZADO NATURAL, INCLUSIVE PERFIS, VIDRO LISO 4MM E INSTALAÇÃO, EXCLUSIVE FERRAGENS PARA MÓDULO DE JANELA DE ALUMÍNIO MÁXIM-AR</t>
  </si>
  <si>
    <t>ED-29482</t>
  </si>
  <si>
    <t>JANELA EM ALUMÍNIO MÁXIM-AR COM ALTURA DE 80CM, LINHA 25/SUPREMA, ACABAMENTO ANODIZADO NATURAL, INCLUSIVE PERFIS, VIDRO LISO 4MM E INSTALAÇÃO, EXCLUSIVE FERRAGENS PARA MÓDULO DE JANELA DE ALUMÍNIO MÁXIM-AR</t>
  </si>
  <si>
    <t>PORTA DE AÇO</t>
  </si>
  <si>
    <t>ED-23034</t>
  </si>
  <si>
    <t>PORTA METÁLICA, TIPO DE ABRIR, COM UMA (1) FOLHA, EM CHAPA GALVANIZADA LAMBRIL, MODELO QUADRADO, INCLUSIVE PINTURA ANTICORROSIVA A BASE DE ÓXIDO DE FERRO (ZARCÃO), UMA (1) DEMÃO, FORNECIMENTO E ASSENTAMENTO, EXCLUSIVE FECHADURA E DOBRADIÇA</t>
  </si>
  <si>
    <t>ED-13908</t>
  </si>
  <si>
    <t>PORTA METÁLICA, TIPO DE CORRER, COM DUAS (2) FOLHAS, EM CHAPA GALVANIZADA LAMBRIL, MODELO ONDULADA, INCLUSIVE FORNECIMENTO, ASSENTAMENTO, PERFIS PARA MARCO E PINTURA ANTICORROSIVA COM UMA (1) DEMÃO, EXCLUSIVE FECHADURA E ROLDANAS</t>
  </si>
  <si>
    <t>ED-13888</t>
  </si>
  <si>
    <t>PORTA METÁLICA, TIPO DE CORRER, COM UMA (1) FOLHA, EM CHAPA GALVANIZADA LAMBRIL, MODELO ONDULADA, INCLUSIVE FORNECIMENTO, ASSENTAMENTO, PERFIS PARA MARCO E PINTURA ANTICORROSIVA COM UMA (1) DEMÃO, EXCLUSIVE FECHADURA E ROLDANAS</t>
  </si>
  <si>
    <t>ED-23035</t>
  </si>
  <si>
    <t>PORTA METÁLICA VENEZIANA, TIPO DE ABRIR, COM UMA (1) FOLHA, EM PERFIL VENEZIANA ENRIJECIDO, INCLUSIVE PINTURA ANTICORROSIVA A BASE DE ÓXIDO DE FERRO (ZARCÃO), UMA (1) DEMÃO, FORNECIMENTO E ASSENTAMENTO, EXCLUSIVE FECHADURA E DOBRADIÇA</t>
  </si>
  <si>
    <t>PORTA DE ALUMÍNIO</t>
  </si>
  <si>
    <t>ED-29452</t>
  </si>
  <si>
    <t>FERRAGENS PARA PORTA DE ALUMÍNIO DE ABRIR DE UMA (1) FOLHA, INCLUSIVE FECHADURA E DOBRADIÇAS, FORNECIMENTO E INSTALAÇÃO, EXCLUSIVE PORTA</t>
  </si>
  <si>
    <t>ED-29454</t>
  </si>
  <si>
    <t>FERRAGENS PARA PORTA DE ALUMÍNIO PARA CONJUNTO DE DUAS (2) FOLHAS DE CORRER, INCLUSIVE ROLDANAS E ACESSÓRIOS, FORNECIMENTO E INSTALAÇÃO, EXCLUSIVE PORTA</t>
  </si>
  <si>
    <t>ED-29485</t>
  </si>
  <si>
    <t>PORTA EM ALUMÍNIO COMPLETA, DIMENSÃO (120X210)CM, TIPO DE CORRER, COM DUAS (2) FOLHAS, LINHA 25/SUPREMA, ACABAMENTO ANODIZADO NATURAL, INCLUSIVE PERFIS, VIDRO, FERRAGENS E INSTALAÇÃO</t>
  </si>
  <si>
    <t>ED-29486</t>
  </si>
  <si>
    <t>PORTA EM ALUMÍNIO COMPLETA, DIMENSÃO (140X210)CM, TIPO DE CORRER, COM DUAS (2) FOLHAS, LINHA 25/SUPREMA, ACABAMENTO ANODIZADO NATURAL, INCLUSIVE PERFIS, VIDRO, FERRAGENS E INSTALAÇÃO</t>
  </si>
  <si>
    <t>ED-29487</t>
  </si>
  <si>
    <t>PORTA EM ALUMÍNIO COMPLETA, DIMENSÃO (160X210)CM, TIPO DE CORRER, COM DUAS (2) FOLHAS, LINHA 25/SUPREMA, ACABAMENTO ANODIZADO NATURAL, INCLUSIVE PERFIS, VIDRO, FERRAGENS E INSTALAÇÃO</t>
  </si>
  <si>
    <t>ED-29477</t>
  </si>
  <si>
    <t>PORTA VENEZIANA EM ALUMÍNIO COMPLETA, DIMENSÃO (60X210)CM, TIPO DE ABRIR, COM UMA (1) FOLHA, LINHA 25/SUPREMA, ACABAMENTO ANODIZADO NATURAL, INCLUSIVE PERFIS, FERRAGENS E INSTALAÇÃO</t>
  </si>
  <si>
    <t>ED-29478</t>
  </si>
  <si>
    <t>PORTA VENEZIANA EM ALUMÍNIO COMPLETA, DIMENSÃO (70X210)CM, TIPO DE ABRIR, COM UMA (1) FOLHA, LINHA 25/SUPREMA, ACABAMENTO ANODIZADO NATURAL, INCLUSIVE PERFIS, FERRAGENS E INSTALAÇÃO</t>
  </si>
  <si>
    <t>ED-29479</t>
  </si>
  <si>
    <t>PORTA VENEZIANA EM ALUMÍNIO COMPLETA, DIMENSÃO (80X210)CM, TIPO DE ABRIR, COM UMA (1) FOLHA, LINHA 25/SUPREMA, ACABAMENTO ANODIZADO NATURAL, INCLUSIVE PERFIS, FERRAGENS E INSTALAÇÃO</t>
  </si>
  <si>
    <t>ED-29480</t>
  </si>
  <si>
    <t>PORTA VENEZIANA EM ALUMÍNIO COMPLETA, DIMENSÃO (90X210)CM, TIPO DE ABRIR, COM UMA (1) FOLHA, LINHA 25/SUPREMA, ACABAMENTO ANODIZADO NATURAL, INCLUSIVE PERFIS, FERRAGENS E INSTALAÇÃO</t>
  </si>
  <si>
    <t>PORTA DE MADEIRA</t>
  </si>
  <si>
    <t>ED-49585</t>
  </si>
  <si>
    <t>FOLHA DE PORTA EM MADEIRA, DIMENSÃO (60X210)CM, ACABAMENTO NATURAL PARA PINTURA/VERNIZ, TIPO PRANCHETA/SARRAFEADA, INCLUSIVE ASSENTAMENTO, EXCLUSIVE MARCO, FERRAGENS E PINTURA/VERNIZ</t>
  </si>
  <si>
    <t>ED-49586</t>
  </si>
  <si>
    <t>FOLHA DE PORTA EM MADEIRA, DIMENSÃO (70X210)CM, ACABAMENTO NATURAL PARA PINTURA/VERNIZ, TIPO PRANCHETA/SARRAFEADA, INCLUSIVE ASSENTAMENTO, EXCLUSIVE MARCO, FERRAGENS E PINTURA/VERNIZ</t>
  </si>
  <si>
    <t>ED-49587</t>
  </si>
  <si>
    <t>FOLHA DE PORTA EM MADEIRA, DIMENSÃO (80X210)CM, ACABAMENTO NATURAL PARA PINTURA/VERNIZ, TIPO PRANCHETA/SARRAFEADA, INCLUSIVE ASSENTAMENTO, EXCLUSIVE MARCO, FERRAGENS E PINTURA/VERNIZ</t>
  </si>
  <si>
    <t>ED-49588</t>
  </si>
  <si>
    <t>FOLHA DE PORTA EM MADEIRA, DIMENSÃO (90X210)CM, ACABAMENTO NATURAL PARA PINTURA/VERNIZ, TIPO PRANCHETA/SARRAFEADA, INCLUSIVE ASSENTAMENTO, EXCLUSIVE MARCO, FERRAGENS E PINTURA/VERNIZ</t>
  </si>
  <si>
    <t>ED-49584</t>
  </si>
  <si>
    <t>FOLHA DE PORTA EM MADEIRA, LARGURA MENOR OU IGUAL A 60CM, ALTURA MENOR OU IGUAL A 180CM, COM ACABAMENTO NATURAL PARA PINTURA/VERNIZ, TIPO PRANCHETA/SARRAFEADA, INCLUSIVE ASSENTAMENTO, EXCLUSIVE MARCO, FERRAGENS E PINTURA/VERNIZ</t>
  </si>
  <si>
    <t>ED-49589</t>
  </si>
  <si>
    <t>MARCO DE MADEIRA, DIMENSÃO (60X210)CM, LARGURA DE 14CM, ACABAMENTO NATURAL PARA PINTURA/VERNIZ, INCLUSIVE ASSENTAMENTO, EXCLUSIVE FOLHA DE PORTA, FERRAGENS E PINTURA/VERNIZ</t>
  </si>
  <si>
    <t>ED-49590</t>
  </si>
  <si>
    <t>MARCO DE MADEIRA, DIMENSÃO (70X210)CM, LARGURA DE 14CM, ACABAMENTO NATURAL PARA PINTURA/VERNIZ, INCLUSIVE ASSENTAMENTO, EXCLUSIVE FOLHA DE PORTA, FERRAGENS E PINTURA/VERNIZ</t>
  </si>
  <si>
    <t>ED-49591</t>
  </si>
  <si>
    <t>MARCO DE MADEIRA, DIMENSÃO (80X210)CM, LARGURA DE 14CM, ACABAMENTO NATURAL PARA PINTURA/VERNIZ, INCLUSIVE ASSENTAMENTO, EXCLUSIVE FOLHA DE PORTA, FERRAGENS E PINTURA/VERNIZ</t>
  </si>
  <si>
    <t>ED-49592</t>
  </si>
  <si>
    <t>MARCO DE MADEIRA, DIMENSÃO (90X210)CM, LARGURA DE 14CM, ACABAMENTO NATURAL PARA PINTURA/VERNIZ, INCLUSIVE ASSENTAMENTO, EXCLUSIVE FOLHA DE PORTA, FERRAGENS E PINTURA/VERNIZ</t>
  </si>
  <si>
    <t>ED-49600</t>
  </si>
  <si>
    <t xml:space="preserve">PORTA DE MADEIRA COMPLETA, DIMENSÃO (60X210)CM, TIPO DE ABRIR, UMA (1) FOLHA, ACABAMENTO NATURAL PARA PINTURA/VERNIZ, TIPO PRANCHETA/SARRAFEADA, INCLUSIVE MARCO, ALIZAR E FERRAGENS, EXCLUSIVE PINTURA/VERNIZ
</t>
  </si>
  <si>
    <t>ED-49601</t>
  </si>
  <si>
    <t>PORTA DE MADEIRA COMPLETA, DIMENSÃO (70X210)CM, TIPO DE ABRIR, UMA (1) FOLHA, ACABAMENTO NATURAL PARA PINTURA/VERNIZ, TIPO PRANCHETA/SARRAFEADA, INCLUSIVE MARCO, ALIZAR E FERRAGENS, EXCLUSIVE PINTURA/VERNIZ</t>
  </si>
  <si>
    <t>ED-49602</t>
  </si>
  <si>
    <t>PORTA DE MADEIRA COMPLETA, DIMENSÃO (80X210)CM, TIPO DE ABRIR, UMA (1) FOLHA, ACABAMENTO NATURAL PARA PINTURA/VERNIZ, TIPO PRANCHETA/SARRAFEADA, INCLUSIVE MARCO, ALIZAR E FERRAGENS, EXCLUSIVE PINTURA/VERNIZ</t>
  </si>
  <si>
    <t>ED-49603</t>
  </si>
  <si>
    <t>PORTA DE MADEIRA COMPLETA, DIMENSÃO (90X210)CM, TIPO DE ABRIR, UMA (1) FOLHA, ACABAMENTO NATURAL PARA PINTURA/VERNIZ, TIPO PRANCHETA/SARRAFEADA, INCLUSIVE MARCO, ALIZAR E FERRAGENS, EXCLUSIVE PINTURA/VERNIZ</t>
  </si>
  <si>
    <t>ED-49611</t>
  </si>
  <si>
    <t>RÉGUA PARA ALIZAR, LARGURA DE 5CM, PARA UMA (1) FACE, ACABAMENTO NATURAL PARA PINTURA/VERNIZ, INCLUSIVE FIXAÇÃO, EXCLUSIVE MARCO, FOLHA DE PORTA E PINTURA/VERNIZ</t>
  </si>
  <si>
    <t>ED-49612</t>
  </si>
  <si>
    <t>RÉGUA PARA ALIZAR, LARGURA DE 7CM, PARA UMA (1) FACE, ACABAMENTO NATURAL PARA PINTURA/VERNIZ, INCLUSIVE FIXAÇÃO, EXCLUSIVE MARCO, FOLHA DE PORTA E PINTURA/VERNIZ</t>
  </si>
  <si>
    <t>PORTA EM MADEIRA COM LAMINADO MELAMÍNICO</t>
  </si>
  <si>
    <t>ED-49607</t>
  </si>
  <si>
    <t>PORTA DE MADEIRA COMPLETA, DIMENSÃO (60X210)CM, TIPO DE ABRIR, UMA (1) FOLHA, COM REVESTIMENTO EM LAMINADO MELAMÍNICO NAS DUAS (2) FACES, INCLUSIVE MARCO, DOBRADIÇAS, FECHADURA E ALIZAR</t>
  </si>
  <si>
    <t>ED-49606</t>
  </si>
  <si>
    <t>PORTA DE MADEIRA COMPLETA, DIMENSÃO (70X210)CM, TIPO DE ABRIR, UMA (1) FOLHA, COM REVESTIMENTO EM LAMINADO MELAMÍNICO NAS DUAS (2) FACES, INCLUSIVE MARCO, DOBRADIÇAS, FECHADURA E ALIZAR</t>
  </si>
  <si>
    <t>ED-49605</t>
  </si>
  <si>
    <t>PORTA DE MADEIRA COMPLETA, DIMENSÃO (80X210)CM, TIPO DE ABRIR, UMA (1) FOLHA, COM REVESTIMENTO EM LAMINADO MELAMÍNICO NAS DUAS (2) FACES, INCLUSIVE MARCO, DOBRADIÇAS, FECHADURA E ALIZAR</t>
  </si>
  <si>
    <t>ED-49604</t>
  </si>
  <si>
    <t>PORTA DE MADEIRA COMPLETA, DIMENSÃO (90X210)CM, TIPO DE ABRIR, UMA (1) FOLHA, ACABAMENTO NATURAL PARA PINTURA/VERNIZ, TIPO PRANCHETA/SARRAFEADA, COM PROTEÇÃO INFERIOR EM REVESTIMENTO DE LAMINADO MELAMÍNICO NAS DUAS (2) FACES, INCLUSIVE MARCO, ALIZAR E FERRAGENS, EXCLUSIVE PINTURA/VERNIZ</t>
  </si>
  <si>
    <t>PORTA CORTA-FOGO</t>
  </si>
  <si>
    <t>ED-50990</t>
  </si>
  <si>
    <t xml:space="preserve">PORTA CORTA-FOGO, DIMENSÃO (160X210)CM, TIPO DE ABRIR, DUAS (2) FOLHAS, INCLUSIVE DOBRADIÇA ESPECIAL, MOLA DE FECHAMENTO, FECHADURA, MAÇANETA E DEMAIS FERRAGENS DE ACABAMENTO, EXCLUSIVE PINTURA
</t>
  </si>
  <si>
    <t>ED-50988</t>
  </si>
  <si>
    <t xml:space="preserve">PORTA CORTA-FOGO, DIMENSÃO (80X210)CM, TIPO DE ABRIR, UMA (1) FOLHA, INCLUSIVE DOBRADIÇA ESPECIAL, MOLA DE FECHAMENTO, FECHADURA, MAÇANETA E DEMAIS FERRAGENS DE ACABAMENTO, EXCLUSIVE PINTURA
</t>
  </si>
  <si>
    <t>ED-50989</t>
  </si>
  <si>
    <t>PORTA CORTA-FOGO, DIMENSÃO (90X210)CM, TIPO DE ABRIR, UMA (1) FOLHA, INCLUSIVE DOBRADIÇA ESPECIAL, MOLA DE FECHAMENTO, FECHADURA, MAÇANETA E DEMAIS FERRAGENS DE ACABAMENTO, EXCLUSIVE PINTURA</t>
  </si>
  <si>
    <t>PORTA EM AÇO DE ENROLAR</t>
  </si>
  <si>
    <t>ED-14674</t>
  </si>
  <si>
    <t>PORTA AÇO DE ENROLAR, TIPO LÂMINA RAIADA, COM ABERTURA MANUAL, COMPLETA, INCLUSIVE FORNECIMENTO, EIXO, MOLA, SOLEIRA, ETIQUETA, CAVALETE, GUIAS E FITAS, EXCLUSIVE FECHADURAS LATERAIS</t>
  </si>
  <si>
    <t>PORTÃO E GRADIL</t>
  </si>
  <si>
    <t>ED-50933</t>
  </si>
  <si>
    <t>ASSENTAMENTO DE GRADIL OU PORTÃO METÁLICO DE AÇO OU FERRO, EXCLUSIVE FORNECIMENTO</t>
  </si>
  <si>
    <t>ED-50983</t>
  </si>
  <si>
    <t>PORTÃO DE GRADE EM BARRA REDONDA 1/2" E REQUADRO EM BARRA CHATA 1.1/4"X3/16", EXCLUSIVE CADEADO E PINTURA</t>
  </si>
  <si>
    <t>ED-50982</t>
  </si>
  <si>
    <t>PORTÃO EM CHAPA DE AÇO GALVANIZADO, TIPO LAMBRIL, ESP. 1,25MM (GSG-18), COM REQUADRO EM TUBO DE AÇO (50X30)MM, ESP. 1,25MM, EXCLUSIVE CADEADO E PINTURA</t>
  </si>
  <si>
    <t>ED-50985</t>
  </si>
  <si>
    <t>PORTÃO EM CHAPA DE AÇO, TIPO DIAMANTE, ESP. 1,20MM (MSG-18), COM REQUADRO EM CANTONEIRA DE AÇO 1.1/4¿X1/8¿, EXCLUSIVE CADEADO E PINTURA</t>
  </si>
  <si>
    <t>ED-50986</t>
  </si>
  <si>
    <t>PORTÃO EM TUBO DE AÇO GALVANIZADO COM COSTURA, DIÂMETRO DE 1.1/2" (38,1MM), ESP. 2MM, COM TELA QUADRICULADA ONDULADA, TRAMA DE 1/2" (12,70MM), FIO 12 (2,77MM), EXCLUSIVE CADEADO E PINTURA</t>
  </si>
  <si>
    <t>FERRAGEM E ACESSÓRIOS</t>
  </si>
  <si>
    <t>ED-49697</t>
  </si>
  <si>
    <t>DOBRADIÇA DE FERRO, MEDIDAS (3"X2.1/2"), TIPO PINO SOLTO COM BOLA, ACABAMENTO CROMADO, INCLUSIVE ACESSÓRIOS PARA FIXAÇÃO</t>
  </si>
  <si>
    <t>ED-49698</t>
  </si>
  <si>
    <t>DOBRADIÇA DE FERRO, MEDIDAS (3.1/2"X3"), TIPO PINO SOLTO COM BOLA, ACABAMENTO CROMADO, INCLUSIVE ACESSÓRIOS PARA FIXAÇÃO</t>
  </si>
  <si>
    <t>ED-27548</t>
  </si>
  <si>
    <t>DOBRADIÇA DE FERRO, MEDIDAS (3/4"X 1"), TIPO PINO GONZO NÚMERO 2, INCLUSIVE INSTALAÇÃO, EXCLUSIVE PINTURA DE ACABAMENTO</t>
  </si>
  <si>
    <t>ED-27547</t>
  </si>
  <si>
    <t>DOBRADIÇA DE FERRO, MEDIDAS (5/8"X3/4"), TIPO PINO GONZO NÚMERO 1, INCLUSIVE INSTALAÇÃO, EXCLUSIVE PINTURA DE ACABAMENTO</t>
  </si>
  <si>
    <t>ED-49701</t>
  </si>
  <si>
    <t>FECHADURA TIPO BANHEIRO (TRANQUETA), GRAU DE SEGURANÇA MÉDIO, DISTÂNCIA DE BROCA 40MM, ACABAMENTO COM ESPELHO CROMADO E MAÇANETA MODELO ALAVANCA EM ZAMAC, INCLUSIVE ACESSÓRIOS PARA FIXAÇÃO E UMA (1) CHAVE</t>
  </si>
  <si>
    <t>ED-21612</t>
  </si>
  <si>
    <t>FECHADURA TIPO EXTERNA, EM PORTA METÁLICA, GRAU DE SEGURANÇA MÉDIO, DISTÂNCIA DE BROCA 20MM, ACABAMENTO COM ESPELHO CROMADO E MAÇANETA MODELO ALAVANCA EM ZAMAC, INCLUSIVE ACESSÓRIOS PARA FIXAÇÃO E DUAS (2) CHAVES</t>
  </si>
  <si>
    <t>ED-49699</t>
  </si>
  <si>
    <t>FECHADURA TIPO EXTERNA, GRAU DE SEGURANÇA MÉDIO, DISTÂNCIA DE BROCA 40MM, ACABAMENTO COM ESPELHO CROMADO E MAÇANETA MODELO ALAVANCA EM ZAMAC, INCLUSIVE ACESSÓRIOS PARA FIXAÇÃO E DUAS (2) CHAVES</t>
  </si>
  <si>
    <t>ED-49700</t>
  </si>
  <si>
    <t>FECHADURA TIPO INTERNA (GORGE), GRAU DE SEGURANÇA MÉDIO, DISTÂNCIA DE BROCA 40MM, ACABAMENTO COM ESPELHO CROMADO E MAÇANETA MODELO ALAVANCA EM ZAMAC, INCLUSIVE ACESSÓRIOS PARA FIXAÇÃO E DUAS (2) CHAVES</t>
  </si>
  <si>
    <t>ED-14546</t>
  </si>
  <si>
    <t>FECHADURA TIPO TETRA CHAVE DE CHÃO, PARA PORTA METÁLICA DE ENROLAR, INCLUSIVE ACESSÓRIOS PARA FIXAÇÃO E DUAS (2) CHAVES</t>
  </si>
  <si>
    <t>ED-14545</t>
  </si>
  <si>
    <t>FECHADURA TIPO TETRA CHAVE DE TRAVA LATERAL, PARA PORTA METÁLICA DE ENROLAR, INCLUSIVE ACESSÓRIOS PARA FIXAÇÃO E DUAS (2) CHAVES</t>
  </si>
  <si>
    <t>ED-27549</t>
  </si>
  <si>
    <t>FECHADURA TIPO TUBULAR, EM DIVISÓRIA, COM MAÇANETA E ACABAMENTO EM ZAMAC, INCLUSIVE ACESSÓRIOS PARA FIXAÇÃO E DUAS (2) CHAVES</t>
  </si>
  <si>
    <t>ED-23033</t>
  </si>
  <si>
    <t>FERRAGENS PARA PORTA METÁLICA, DE ABRIR, COM UMA (1) FOLHAS, INCLUSIVE FECHADURA TIPO EXTERNA COM GRAU DE SEGURANÇA MÉDIO, ACABAMENTO EM ESPELHO CROMADO COM MAÇANETA MODELO ALAVANCA EM ZAMAC E DOBRADIÇA DE FERRO, MEDIDAS (3"X2.1/2"), TIPO PINO SOLTO COM BOLA, ACABAMENTO CROMADO, FORNECIMENTO, ACESSÓRIOS E INSTALAÇÃO, EXCLUSIVE PORTA METÁLICA</t>
  </si>
  <si>
    <t>ED-13926</t>
  </si>
  <si>
    <t>FERRAGENS PARA PORTA METÁLICA, DE CORRER, COM DUAS (2) FOLHAS, BATENTE COM ALTURA MÁXIMA DE 2,3M, INCLUSIVE FECHADURA, MODELO BICO PAPAGAIO, ROLDANA INFERIOR E SUPERIOR, MODELO TIPO U, COM CAPACIDADE PARA 360KG, FORNECIMENTO, ACESSÓRIOS E INSTALAÇÃO, EXCLUSIVE PORTA METÁLICA</t>
  </si>
  <si>
    <t>ED-13911</t>
  </si>
  <si>
    <t>FERRAGENS PARA PORTA METÁLICA, DE CORRER, COM UMA (1) FOLHA, BATENTE COM ALTURA MÁXIMA DE 2,3M, INCLUSIVE FECHADURA, MODELO BICO PAPAGAIO, ROLDANA INFERIOR E SUPERIOR, MODELO TIPO U, COM CAPACIDADE PARA 360KG, FORNECIMENTO, ACESSÓRIOS E INSTALAÇÃO, EXCLUSIVE PORTA METÁLICA</t>
  </si>
  <si>
    <t>ED-7309</t>
  </si>
  <si>
    <t>FERROLHO EM AÇO GALVANIZADO, COMPRIMENTO DE 3", TIPO REDONDO, INCLUSIVE ACESSÓRIOS PARA FIXAÇÃO</t>
  </si>
  <si>
    <t>ED-49702</t>
  </si>
  <si>
    <t>MOLA HIDRÁULICA AÉREA PARA PORTA, INCLUSIVE ACESSÓRIOS DE FIXAÇÃO</t>
  </si>
  <si>
    <t>ED-49704</t>
  </si>
  <si>
    <t xml:space="preserve">TARJETA CROMADA, TIPO FECHO, INSTALADA EM PORTA DE SANITÁRIO, INCLUSIVE ACESSÓRIOS PARA FIXAÇÃO
</t>
  </si>
  <si>
    <t>ED-49705</t>
  </si>
  <si>
    <t>TARJETA CROMADA, TIPO LIVRE/OCUPADO, INSTALADA EM PORTA DE SANITÁRIO, INCLUSIVE ACESSÓRIOS PARA FIXAÇÃO</t>
  </si>
  <si>
    <t>VISOR PARA PORTA</t>
  </si>
  <si>
    <t>ED-7066</t>
  </si>
  <si>
    <t>FORNECIMENTO DE VISOR (30X20)CM DE VIDRO EM CRISTAL INCOLOR FIXO, ESP. 4MM, INCLUSIVE MOLDURA DE MADEIRA</t>
  </si>
  <si>
    <t>VEDAÇÃO E CALAFETAGEM</t>
  </si>
  <si>
    <t>ED-50992</t>
  </si>
  <si>
    <t>VEDAÇÃO DE ESQUADRIAS COM APLICAÇÃO DE SELANTE À BASE DE SILICONE</t>
  </si>
  <si>
    <t>COBERTURAS E PROTEÇÕES</t>
  </si>
  <si>
    <t>ESTRUTURA DE MADEIRA PARA COBERTURA</t>
  </si>
  <si>
    <t>ED-33843</t>
  </si>
  <si>
    <t>CAIBRO DE MADEIRA PARAJU APARELHADA (MEDIDAS 6X5CM), INCLUSIVE FIXAÇÃO E IÇAMENTO MANUAL VERTICAL</t>
  </si>
  <si>
    <t>ED-48407</t>
  </si>
  <si>
    <t>ENGRADAMENTO EM MADEIRA PARAJU OU EQUIVALENTE, PARA TELHAS CERÂMICAS OU DE CONCRETO, EXCLUSIVE TELHAS</t>
  </si>
  <si>
    <t>ED-48408</t>
  </si>
  <si>
    <t>ENGRADAMENTO EM MADEIRA PARAJU OU EQUIVALENTE, PARA TELHAS DE FIBROCIMENTO ONDULADAS, EXCLUSIVE TELHAS</t>
  </si>
  <si>
    <t>ED-33940</t>
  </si>
  <si>
    <t>ENGRADAMENTO EM MADEIRA PARAJU OU EQUIVALENTE, PARA TELHAS DE FIBROCIMENTO, TIPO CALHA ESTRUTURAL (CANALETE 49 OU 90/KALHETA/ KALHETÃO), EXCLUSIVE TELHAS</t>
  </si>
  <si>
    <t>ED-33844</t>
  </si>
  <si>
    <t>PEÇA DE MADEIRA PARAJU APARELHADA (MEDIDAS 12X6CM|TIPO: TERÇA/VIGA), INCLUSIVE FIXAÇÃO E IÇAMENTO MANUAL VERTICAL</t>
  </si>
  <si>
    <t>ED-33845</t>
  </si>
  <si>
    <t>PEÇA DE MADEIRA PARAJU APARELHADA (MEDIDAS 15X6CM|TIPO: TERÇA/VIGA), INCLUSIVE FIXAÇÃO E IÇAMENTO MANUAL VERTICAL</t>
  </si>
  <si>
    <t>ED-48413</t>
  </si>
  <si>
    <t>PEÇA DE MADEIRA PARAJU APARELHADA (MEDIDAS 8X8CM|TIPO: PENDURAL/TIRANTE/PILAR), INCLUSIVE IÇAMENTO MANUAL VERTICAL</t>
  </si>
  <si>
    <t>ED-48415</t>
  </si>
  <si>
    <t>RIPA DE MADEIRA PARAJU (MEDIDAS 4X1,5CM), INCLUSIVE FIXAÇÃO E IÇAMENTO MANUAL VERTICAL</t>
  </si>
  <si>
    <t>ESTRUTURA METÁLICA PARA COBERTURA</t>
  </si>
  <si>
    <t>ED-20603</t>
  </si>
  <si>
    <t>FORNECIMENTO DE ESTRUTURA METÁLICA E ENGRADAMENTO METÁLICO, EM AÇO, PARA TELHADO, EXCLUSIVE TELHA, INCLUSIVE FABRICAÇÃO, TRANSPORTE, MONTAGEM E APLICAÇÃO DE FUNDO PREPARADOR ANTICORROSIVO EM SUPERFÍCIE METÁLICA, UMA (1) DEMÃO</t>
  </si>
  <si>
    <t>ED-20574</t>
  </si>
  <si>
    <t>FORNECIMENTO DE ESTRUTURA METÁLICA E ENGRADAMENTO METÁLICO, EM AÇO PATINÁVEL, SOBRE LAJE PARA TELHA CERÂMICA, COBERTURA PADRÃO DO PRÉDIO ESCOLAR, EXCLUSIVE TELHA, INCLUSIVE FABRICAÇÃO, TRANSPORTE E MONTAGEM</t>
  </si>
  <si>
    <t>ED-20575</t>
  </si>
  <si>
    <t>FORNECIMENTO DE ESTRUTURA METÁLICA E ENGRADAMENTO METÁLICO, EM AÇO, SOBRE LAJE PARA TELHA CERÂMICA, COBERTURA PADRÃO DO PRÉDIO ESCOLAR, EXCLUSIVE TELHA, INCLUSIVE FABRICAÇÃO, TRANSPORTE, MONTAGEM, APLICAÇÃO DE FUNDO PREPARADOR ANTICORROSIVO, UMA (1) DEMÃO E PINTURA ESMALTE, DUAS (2) DEMÃOS</t>
  </si>
  <si>
    <t>ED-20602</t>
  </si>
  <si>
    <t>FORNECIMENTO DE ESTRUTURA METÁLICA E ENGRADAMENTO METÁLICO, EM AÇO, SOBRE LAJE PARA TELHA CERÂMICA, COBERTURA PADRÃO DO PRÉDIO ESCOLAR, EXCLUSIVE TELHA, INCLUSIVE FABRICAÇÃO, TRANSPORTE, MONTAGEM E E APLICAÇÃO DE FUNDO PREPARADOR ANTICORROSIVO, UMA (1) DEMÃO</t>
  </si>
  <si>
    <t>ED-20576</t>
  </si>
  <si>
    <t>FORNECIMENTO DE ESTRUTURA METÁLICA E ENGRADAMENTO METÁLICO PARA RAMPA EM AÇO, COBERTURA PADRÃO RAMPA DO PRÉDIO ESCOLAR, EXCLUSIVE TELHA, INCLUSIVE PILAR METÁLICO, FABRICAÇÃO, TRANSPORTE, MONTAGEM, APLICAÇÃO DE FUNDO PREPARADOR ANTICORROSIVO, UMA (1) DEMÃO E PINTURA ESMALTE, DUAS (2) DEMÃOS</t>
  </si>
  <si>
    <t>ED-20577</t>
  </si>
  <si>
    <t>FORNECIMENTO DE ESTRUTURA METÁLICA E ENGRADAMENTO METÁLICO PARA TELHADO DE QUADRA POLIESPORTIVA EM AÇO, COBERTURA PADRÃO DO GINÁSIO POLIESPORTIVO, EXCLUSIVE TELHA, INCLUSIVE PILAR METÁLICO, FABRICAÇÃO, TRANSPORTE, MONTAGEM, APLICAÇÃO DE FUNDO PREPARADOR ANTICORROSIVO, UMA (1) DEMÃO E PINTURA ESMALTE, DUAS (2) DEMÃOS</t>
  </si>
  <si>
    <t>ED-20573</t>
  </si>
  <si>
    <t>FORNECIMENTO DE ESTRUTURA METÁLICA E ENGRADAMENTO METÁLICO PARA TELHADO EM ARCO DE QUADRA POLIESPORTIVA EM AÇO, COBERTURA EM ARCO PADRÃO DA QUADRA ESCOLAR, EXCLUSIVE TELHA, INCLUSIVE PILAR METÁLICO, FABRICAÇÃO, TRANSPORTE, MONTAGEM, APLICAÇÃO DE FUNDO PREPARADOR ANTICORROSIVO, UMA (1) DEMÃO E PINTURA ESMALTE, DUAS (2) DEMÃOS</t>
  </si>
  <si>
    <t>ED-20572</t>
  </si>
  <si>
    <t>FORNECIMENTO DE ESTRUTURA METÁLICA E ENGRADAMENTO METÁLICO PARA TELHADO EM ARCO DE QUADRA POLIESPORTIVA EM AÇO PATINÁVEL, COBERTURA EM ARCO PADRÃO DA QUADRA ESCOLAR, EXCLUSIVE TELHA, INCLUSIVE PILAR METÁLICO, FABRICAÇÃO, TRANSPORTE E MONTAGEM</t>
  </si>
  <si>
    <t>COBERTURA COM TELHA FIBROCIMENTO</t>
  </si>
  <si>
    <t>ED-48423</t>
  </si>
  <si>
    <t>COBERTURA EM TELHA DE FIBROCIMENTO, TIPO ONDULADA, ESP. 5MM, COM RECOBRIMENTO TRANSVERSAL E LONGITUDINAL, EXCLUSIVE CUMEEIRA E ENGRADAMENTO, INCLUSIVE ACESSÓRIOS DE FIXAÇÃO E IÇAMENTO MANUAL VERTICAL</t>
  </si>
  <si>
    <t>ED-48424</t>
  </si>
  <si>
    <t>COBERTURA EM TELHA DE FIBROCIMENTO, TIPO ONDULADA, ESP. 6MM, COM RECOBRIMENTO TRANSVERSAL E LONGITUDINAL, EXCLUSIVE CUMEEIRA E ENGRADAMENTO, INCLUSIVE ACESSÓRIOS DE FIXAÇÃO E IÇAMENTO MANUAL VERTICAL</t>
  </si>
  <si>
    <t>ED-48425</t>
  </si>
  <si>
    <t>COBERTURA EM TELHA DE FIBROCIMENTO, TIPO ONDULADA, ESP. 8MM, COM RECOBRIMENTO TRANSVERSAL E LONGITUDINAL, EXCLUSIVE CUMEEIRA E ENGRADAMENTO, INCLUSIVE ACESSÓRIOS DE FIXAÇÃO E IÇAMENTO MANUAL VERTICAL</t>
  </si>
  <si>
    <t>ED-48426</t>
  </si>
  <si>
    <t>COBERTURA EM TELHA DE FIBROCIMENTO,TIPO CALHA ESTRUTURAL, LARGURA 49CM, (CANALETE 49/KALHETA), COM RECOBRIMENTO TRANSVERSAL E LONGITUDINAL, EXCLUSIVE CUMEEIRA E ENGRADAMENTO, INCLUSIVE ACESSÓRIOS DE FIXAÇÃO E IÇAMENTO MANUAL VERTICAL</t>
  </si>
  <si>
    <t>ED-48427</t>
  </si>
  <si>
    <t>COBERTURA EM TELHA DE FIBROCIMENTO,TIPO CALHA ESTRUTURAL, LARGURA 90CM, (CANALETE 90/KALHETÃO), COM RECOBRIMENTO TRANSVERSAL E LONGITUDINAL, EXCLUSIVE CUMEEIRA E ENGRADAMENTO, INCLUSIVE ACESSÓRIOS DE FIXAÇÃO E IÇAMENTO MANUAL VERTICAL</t>
  </si>
  <si>
    <t>ED-48417</t>
  </si>
  <si>
    <t>RUFO EM FIBROCIMENTO PARA TELHA ONDULADA, INCLUSIVE ACESSÓRIOS PARA FIXAÇÃO, FORNECIMENTO E INSTALAÇÃO</t>
  </si>
  <si>
    <t>COBERTURA COM TELHA METÁLICA</t>
  </si>
  <si>
    <t>ED-13852</t>
  </si>
  <si>
    <t>COBERTURA EM TELHA METÁLICA GALVANIZADA ONDULADA, TIPO SIMPLES, ESP. 0,50MM, ACABAMENTO NATURAL, INCLUSIVE ACESSÓRIOS PARA FIXAÇÃO, FORNECIMENTO E INSTALAÇÃO</t>
  </si>
  <si>
    <t>ED-48429</t>
  </si>
  <si>
    <t>COBERTURA EM TELHA METÁLICA GALVANIZADA TRAPEZOIDAL, TIPO DUPLA TERMOACÚSTICA COM DUAS FACES TRAPEZOIDAIS, ESP. 0,43MM, PREENCHIMENTO EM POLIESTIRENO EXPANDIDO/ISOPOR COM ESP. 30MM, ACABAMENTO NATURAL, INCLUSIVE ACESSÓRIOS PARA FIXAÇÃO, FORNECIMENTO E INSTALAÇÃO</t>
  </si>
  <si>
    <t>ED-48428</t>
  </si>
  <si>
    <t>COBERTURA EM TELHA METÁLICA GALVANIZADA TRAPEZOIDAL, TIPO SIMPLES, ESP. 0,50MM, ACABAMENTO NATURAL, INCLUSIVE ACESSÓRIOS PARA FIXAÇÃO, FORNECIMENTO E INSTALAÇÃO</t>
  </si>
  <si>
    <t>ED-48432</t>
  </si>
  <si>
    <t>COBERTURA EM TELHA ONDULADA TRADICIONAL DE FIBRA VEGETAL COM BETUME, ESP. 3MM, COM INCLINAÇÃO ACIMA DE 15 GRAUS, INCLUSIVE FIXAÇÃO, EXCLUSIVE ENGRADAMENTO</t>
  </si>
  <si>
    <t>ED-48431</t>
  </si>
  <si>
    <t>COBERTURA EM TELHA ONDULADA TRADICIONAL DE FIBRA VEGETAL COM BETUME, ESP. 3MM, COM INCLINAÇÃO ENTRE 10 A 15 GRAUS, INCLUSIVE FIXAÇÃO, EXCLUSIVE ENGRADAMENTO</t>
  </si>
  <si>
    <t>ED-48418</t>
  </si>
  <si>
    <t>RUFO EM POLIETILENO PARA TELHA VEGETAL TRADICIONAL, INCLUSIVE ACESSÓRIOS PARA FIXAÇÃO, FORNECIMENTO E INSTALAÇÃO</t>
  </si>
  <si>
    <t>COBERTURA COM TELHA CERÂMICA</t>
  </si>
  <si>
    <t>ED-48421</t>
  </si>
  <si>
    <t>COBERTURA EM TELHA CERÂMICA, TIPO COLONIAL, INCLUSIVE FIXAÇÃO, EXCLUSIVE ENGRADAMENTO E MANTA ISOLANTE/TÉRMICA</t>
  </si>
  <si>
    <t>ED-48419</t>
  </si>
  <si>
    <t>COBERTURA EM TELHA CERÂMICA, TIPO FRANCESA, INCLUSIVE FIXAÇÃO, EXCLUSIVE ENGRADAMENTO E MANTA ISOLANTE/TÉRMICA</t>
  </si>
  <si>
    <t>ED-48420</t>
  </si>
  <si>
    <t>COBERTURA EM TELHA CERÂMICA, TIPO PLAN, INCLUSIVE FIXAÇÃO, EXCLUSIVE ENGRADAMENTO E MANTA ISOLANTE/TÉRMICA</t>
  </si>
  <si>
    <t>ED-48406</t>
  </si>
  <si>
    <t xml:space="preserve">EMBOÇAMENTO DE TELHA CERÂMICA COM ARGAMASSA, TRAÇO 1:2:9 (CIMENTO, CAL E AREIA), COM PREPARO MECANIZADO, EXCLUSIVE TELHA
</t>
  </si>
  <si>
    <t>CUMEEIRA E ESPIGÃO</t>
  </si>
  <si>
    <t>ED-48401</t>
  </si>
  <si>
    <t>CUMEEIRA ARTICULADA DE FIBROCIMENTO PARA TELHA ONDULADA, ESP. 6MM, INCLUSIVE ACESSÓRIOS PARA FIXAÇÃO, FORNECIMENTO, INSTALAÇÃO E IÇAMENTO MANUAL VERTICAL</t>
  </si>
  <si>
    <t>ED-48403</t>
  </si>
  <si>
    <t>CUMEEIRA DE  EM TELHA DE FIBROCIMENTO,TIPO CALHA ESTRUTURAL, LARGURA 49CM, (CANALETE 49/KALHETA), INCLUSIVE ACESSÓRIOS PARA FIXAÇÃO, FORNECIMENTO, INSTALAÇÃO E IÇAMENTO MANUAL VERTICAL</t>
  </si>
  <si>
    <t>ED-48404</t>
  </si>
  <si>
    <t>CUMEEIRA DE  EM TELHA DE FIBROCIMENTO,TIPO CALHA ESTRUTURAL, LARGURA 90CM, (CANALETE 90/KALHETÃO), INCLUSIVE ACESSÓRIOS PARA FIXAÇÃO, FORNECIMENTO, INSTALAÇÃO E IÇAMENTO MANUAL VERTICAL</t>
  </si>
  <si>
    <t>ED-48402</t>
  </si>
  <si>
    <t>CUMEEIRA GALVANIZADA TRAPEZOIDAL, TIPO SIMPLES, ESP. 0,50MM, ACABAMENTO NATURAL, INCLUSIVE ACESSÓRIOS PARA FIXAÇÃO, FORNECIMENTO, INSTALAÇÃO E IÇAMENTO MANUAL VERTICAL</t>
  </si>
  <si>
    <t>ED-48405</t>
  </si>
  <si>
    <t>CUMEEIRA ONDULADA DE FIBRA VEGETAL COM BETUME, INCLUSIVE ACESSÓRIOS PARA FIXAÇÃO, FORNECIMENTO, INSTALAÇÃO E IÇAMENTO MANUAL VERTICAL</t>
  </si>
  <si>
    <t>ED-48400</t>
  </si>
  <si>
    <t>CUMEEIRA PARA TELHA CERÂMICA, INCLUSIVE EMBOÇAMENTO COM ARGAMASSA, TRAÇO 1:2:9 (CIMENTO, CAL E AREIA), COM PREPARO MECANIZADO</t>
  </si>
  <si>
    <t>ED-48416</t>
  </si>
  <si>
    <t>ESPIGÃO EM FIBROCIMENTO PARA TELHA ONDULADA, INCLUSIVE ACESSÓRIOS PARA FIXAÇÃO, FORNECIMENTO, INSTALAÇÃO E IÇAMENTO MANUAL VERTICAL</t>
  </si>
  <si>
    <t>CALHA GALVANIZADA</t>
  </si>
  <si>
    <t>ED-50661</t>
  </si>
  <si>
    <t>CALHA EM CHAPA GALVANIZADA, ESP. 0,5MM (GSG-26), COM DESENVOLVIMENTO DE 33CM, INCLUSIVE IÇAMENTO MANUAL VERTICAL</t>
  </si>
  <si>
    <t>ED-50662</t>
  </si>
  <si>
    <t>CALHA EM CHAPA GALVANIZADA, ESP. 0,5MM (GSG-26), COM DESENVOLVIMENTO DE 40CM, INCLUSIVE IÇAMENTO MANUAL VERTICAL</t>
  </si>
  <si>
    <t>ED-50663</t>
  </si>
  <si>
    <t>CALHA EM CHAPA GALVANIZADA, ESP. 0,5MM (GSG-26), COM DESENVOLVIMENTO DE 50CM, INCLUSIVE IÇAMENTO MANUAL VERTICAL</t>
  </si>
  <si>
    <t>ED-50660</t>
  </si>
  <si>
    <t>CALHA EM CHAPA GALVANIZADA, ESP. 0,65MM (GSG-24), COM DESENVOLVIMENTO DE 100CM, INCLUSIVE IÇAMENTO MANUAL VERTICAL</t>
  </si>
  <si>
    <t>ED-50654</t>
  </si>
  <si>
    <t>CALHA EM CHAPA GALVANIZADA, ESP. 0,65MM (GSG-24), COM DESENVOLVIMENTO DE 33CM, INCLUSIVE IÇAMENTO MANUAL VERTICAL</t>
  </si>
  <si>
    <t>ED-50655</t>
  </si>
  <si>
    <t>CALHA EM CHAPA GALVANIZADA, ESP. 0,65MM (GSG-24), COM DESENVOLVIMENTO DE 40CM, INCLUSIVE IÇAMENTO MANUAL VERTICAL</t>
  </si>
  <si>
    <t>ED-50656</t>
  </si>
  <si>
    <t>CALHA EM CHAPA GALVANIZADA, ESP. 0,65MM (GSG-24), COM DESENVOLVIMENTO DE 50CM, INCLUSIVE IÇAMENTO MANUAL VERTICAL</t>
  </si>
  <si>
    <t>ED-50657</t>
  </si>
  <si>
    <t>CALHA EM CHAPA GALVANIZADA, ESP. 0,65MM (GSG-24), COM DESENVOLVIMENTO DE 60CM, INCLUSIVE IÇAMENTO MANUAL VERTICAL</t>
  </si>
  <si>
    <t>ED-50658</t>
  </si>
  <si>
    <t>CALHA EM CHAPA GALVANIZADA, ESP. 0,65MM (GSG-24), COM DESENVOLVIMENTO DE 66CM, INCLUSIVE IÇAMENTO MANUAL VERTICAL</t>
  </si>
  <si>
    <t>ED-50659</t>
  </si>
  <si>
    <t>CALHA EM CHAPA GALVANIZADA, ESP. 0,65MM (GSG-24), COM DESENVOLVIMENTO DE 75CM, INCLUSIVE IÇAMENTO MANUAL VERTICAL</t>
  </si>
  <si>
    <t>ED-50653</t>
  </si>
  <si>
    <t>CALHA EM CHAPA GALVANIZADA, ESP. 0,8MM (GSG-22), COM DESENVOLVIMENTO DE 100CM, INCLUSIVE IÇAMENTO MANUAL VERTICAL</t>
  </si>
  <si>
    <t>ED-50648</t>
  </si>
  <si>
    <t>CALHA EM CHAPA GALVANIZADA, ESP. 0,8MM (GSG-22), COM DESENVOLVIMENTO DE 33CM, INCLUSIVE IÇAMENTO MANUAL VERTICAL</t>
  </si>
  <si>
    <t>ED-50649</t>
  </si>
  <si>
    <t>CALHA EM CHAPA GALVANIZADA, ESP. 0,8MM (GSG-22), COM DESENVOLVIMENTO DE 40CM, INCLUSIVE IÇAMENTO MANUAL VERTICAL</t>
  </si>
  <si>
    <t>ED-50650</t>
  </si>
  <si>
    <t>CALHA EM CHAPA GALVANIZADA, ESP. 0,8MM (GSG-22), COM DESENVOLVIMENTO DE 50CM, INCLUSIVE IÇAMENTO MANUAL VERTICAL</t>
  </si>
  <si>
    <t>ED-50651</t>
  </si>
  <si>
    <t>CALHA EM CHAPA GALVANIZADA, ESP. 0,8MM (GSG-22), COM DESENVOLVIMENTO DE 66CM, INCLUSIVE IÇAMENTO MANUAL VERTICAL</t>
  </si>
  <si>
    <t>ED-50652</t>
  </si>
  <si>
    <t>CALHA EM CHAPA GALVANIZADA, ESP. 0,8MM (GSG-22), COM DESENVOLVIMENTO DE 75CM, INCLUSIVE IÇAMENTO MANUAL VERTICAL</t>
  </si>
  <si>
    <t>RUFO GALVANIZADO</t>
  </si>
  <si>
    <t>ED-50682</t>
  </si>
  <si>
    <t>RUFO E CONTRARRUFO EM CHAPA GALVANIZADA, ESP. 0,5MM (GSG-26), COM DESENVOLVIMENTO DE 15CM, INCLUSIVE IÇAMENTO MANUAL VERTICAL</t>
  </si>
  <si>
    <t>ED-50683</t>
  </si>
  <si>
    <t>RUFO E CONTRARRUFO EM CHAPA GALVANIZADA, ESP. 0,5MM (GSG-26), COM DESENVOLVIMENTO DE 20CM, INCLUSIVE IÇAMENTO MANUAL VERTICAL</t>
  </si>
  <si>
    <t>ED-50684</t>
  </si>
  <si>
    <t>RUFO E CONTRARRUFO EM CHAPA GALVANIZADA, ESP. 0,5MM (GSG-26), COM DESENVOLVIMENTO DE 25CM, INCLUSIVE IÇAMENTO MANUAL VERTICAL</t>
  </si>
  <si>
    <t>ED-50685</t>
  </si>
  <si>
    <t>RUFO E CONTRARRUFO EM CHAPA GALVANIZADA, ESP. 0,5MM (GSG-26), COM DESENVOLVIMENTO DE 33CM, INCLUSIVE IÇAMENTO MANUAL VERTICAL</t>
  </si>
  <si>
    <t>ED-50675</t>
  </si>
  <si>
    <t>RUFO E CONTRARRUFO EM CHAPA GALVANIZADA, ESP. 0,65MM (GSG-24), COM DESENVOLVIMENTO DE 15CM, INCLUSIVE IÇAMENTO MANUAL VERTICAL</t>
  </si>
  <si>
    <t>ED-50676</t>
  </si>
  <si>
    <t>RUFO E CONTRARRUFO EM CHAPA GALVANIZADA, ESP. 0,65MM (GSG-24), COM DESENVOLVIMENTO DE 20CM, INCLUSIVE IÇAMENTO MANUAL VERTICAL</t>
  </si>
  <si>
    <t>ED-50677</t>
  </si>
  <si>
    <t>RUFO E CONTRARRUFO EM CHAPA GALVANIZADA, ESP. 0,65MM (GSG-24), COM DESENVOLVIMENTO DE 25CM, INCLUSIVE IÇAMENTO MANUAL VERTICAL</t>
  </si>
  <si>
    <t>ED-50678</t>
  </si>
  <si>
    <t>RUFO E CONTRARRUFO EM CHAPA GALVANIZADA, ESP. 0,65MM (GSG-24), COM DESENVOLVIMENTO DE 33CM, INCLUSIVE IÇAMENTO MANUAL VERTICAL</t>
  </si>
  <si>
    <t>ED-50679</t>
  </si>
  <si>
    <t>RUFO E CONTRARRUFO EM CHAPA GALVANIZADA, ESP. 0,65MM (GSG-24), COM DESENVOLVIMENTO DE 50CM, INCLUSIVE IÇAMENTO MANUAL VERTICAL</t>
  </si>
  <si>
    <t>ED-50680</t>
  </si>
  <si>
    <t>RUFO E CONTRARRUFO EM CHAPA GALVANIZADA, ESP. 0,65MM (GSG-24), COM DESENVOLVIMENTO DE 60CM, INCLUSIVE IÇAMENTO MANUAL VERTICAL</t>
  </si>
  <si>
    <t>ED-50681</t>
  </si>
  <si>
    <t>RUFO E CONTRARRUFO EM CHAPA GALVANIZADA, ESP. 0,65MM (GSG-24), COM DESENVOLVIMENTO DE 70CM, INCLUSIVE IÇAMENTO MANUAL VERTICAL</t>
  </si>
  <si>
    <t>CHAPINS GALVANIZADOS</t>
  </si>
  <si>
    <t>ED-50667</t>
  </si>
  <si>
    <t>CHAPIM EM CHAPA GALVANIZADA, COM PINGADEIRA, ESP. 0,65MM (GSG-24), COM DESENVOLVIMENTO DE 35CM, INCLUSIVE IÇAMENTO MANUAL VERTICAL</t>
  </si>
  <si>
    <t>FECHAMENTO DE ONDA DE TELHA</t>
  </si>
  <si>
    <t>ED-33596</t>
  </si>
  <si>
    <t>VEDA ONDA EM POLIETILENO PARA TELHA ONDULADA, INCLUSIVE ACESSÓRIOS PARA FIXAÇÃO, FORNECIMENTO E INSTALAÇÃO</t>
  </si>
  <si>
    <t>CONDUTOR DE ÁGUA PLUVIAL EM PVC</t>
  </si>
  <si>
    <t>ED-50668</t>
  </si>
  <si>
    <t>CONDUTOR CIRCULAR DE ÁGUA PLUVIAL PARA DO TELHADO EM TUBO DE PVC, DIÂMETRO DE 100MM, INCLUSIVE CONEXÕES E SUPORTES</t>
  </si>
  <si>
    <t>ED-50669</t>
  </si>
  <si>
    <t>CONDUTOR CIRCULAR DE ÁGUA PLUVIAL PARA DO TELHADO EM TUBO DE PVC, DIÂMETRO DE 75MM, INCLUSIVE CONEXÕES E SUPORTES</t>
  </si>
  <si>
    <t>ED-28551</t>
  </si>
  <si>
    <t>CONDUTOR DE ÁGUAS PLUVIAIS RETANGULAR EM AÇO GALVANIZADO, DIMENSÃO (43X85)MM, , ESP. 0,43MM (GSG-28), INCLUSIVE CONEXÕES E SUPORTES</t>
  </si>
  <si>
    <t>GRELHA E RALO</t>
  </si>
  <si>
    <t>ED-49962</t>
  </si>
  <si>
    <t>RALO HEMISFÉRICO, TIPO ABACAXI, DIÂMETRO DE 100MM, EXCLUSIVE CONDUTOR DE ÁGUA PLUVIAL</t>
  </si>
  <si>
    <t>ED-49960</t>
  </si>
  <si>
    <t>RALO HEMISFÉRICO, TIPO ABACAXI, DIÂMETRO DE 50MM, EXCLUSIVE CONDUTOR DE ÁGUA PLUVIAL</t>
  </si>
  <si>
    <t>ED-49961</t>
  </si>
  <si>
    <t>RALO HEMISFÉRICO, TIPO ABACAXI, DIÂMETRO DE 75MM, EXCLUSIVE CONDUTOR DE ÁGUA PLUVIAL</t>
  </si>
  <si>
    <t>DISPOSITIVO DE DRENAGEM</t>
  </si>
  <si>
    <t>ED-50671</t>
  </si>
  <si>
    <t>BUZINOTE DE DRENAGEM, PARA LAJES, EM TUBO DE PVC COM DIÂMETRO DE 50MM (2"), INCLUSIVE DEMOLIÇÃO EM CONCRETO E ALVENARIA</t>
  </si>
  <si>
    <t>MANTA ALUMINIZADA</t>
  </si>
  <si>
    <t>ED-52311</t>
  </si>
  <si>
    <t>MANTA ISOLANTE/TÉRMICA PARA TELHADO, EXCLUSIVE CONTA-CAIBRO</t>
  </si>
  <si>
    <t>IMPERMEABILIZAÇÃO E ISOLAMENTO TÉRMICO</t>
  </si>
  <si>
    <t>IMPERMEABILIZAÇÃO DE FUNDAÇÃO</t>
  </si>
  <si>
    <t>ED-50764</t>
  </si>
  <si>
    <t>REVESTIMENTO COM IMPERMEABILIZANTE EM DUAS (2) CAMADAS SOBREPOSTAS DE ARGAMASSA, TRAÇO 1:3 (CIMENTO E AREIA) COM ADITIVO IMPERMEABILIZANTE, ESP. 20MM, INCLUSIVE PINTURA COM DUAS (2) DEMÃOS COM EMULSÃO ASFÁLTICA</t>
  </si>
  <si>
    <t>ARGAMASSA COM ADITIVO</t>
  </si>
  <si>
    <t>ED-50167</t>
  </si>
  <si>
    <t>IMPERMEABILIZAÇÃO COM ARGAMASSA COM ADITIVO, TRAÇO 1:3 (CIMENTO E AREIA), ESP.25MM, COM PREPARO MECANIZADO</t>
  </si>
  <si>
    <t>ED-50175</t>
  </si>
  <si>
    <t>IMPERMEABILIZAÇÃO COM ARGAMASSA POLIMÉRICA, INCLUSIVE PREPARO MANUAL DA ARGAMASSA</t>
  </si>
  <si>
    <t>ED-50171</t>
  </si>
  <si>
    <t>IMPERMEABILIZAÇÃO POR CRISTALIZAÇÃO, APLICAÇÃO MANUAL, INCLUSIVE LIMPEZA DA SUPERFÍCIE E LAVAGEM COM HIDROJATEAMENTO</t>
  </si>
  <si>
    <t>CAMADA DE REGULARIZAÇÃO</t>
  </si>
  <si>
    <t>ED-13286</t>
  </si>
  <si>
    <t>CAMADA DE REGULARIZAÇÃO COM ARGAMASSA, TRAÇO 1:3 (CIMENTO E AREIA), ESP. 15MM, APLICAÇÃO MANUAL, INCLUSIVE ARGAMASSA COM PREPARO MECANIZADO</t>
  </si>
  <si>
    <t>ED-13287</t>
  </si>
  <si>
    <t>CAMADA DE REGULARIZAÇÃO COM ARGAMASSA, TRAÇO 1:3 (CIMENTO E AREIA), ESP. 20MM, APLICAÇÃO MANUAL, INCLUSIVE ARGAMASSA COM PREPARO MECANIZADO</t>
  </si>
  <si>
    <t>ED-13288</t>
  </si>
  <si>
    <t>CAMADA DE REGULARIZAÇÃO COM ARGAMASSA, TRAÇO 1:3 (CIMENTO E AREIA), ESP. 25MM, APLICAÇÃO MANUAL, INCLUSIVE ARGAMASSA COM PREPARO MECANIZADO</t>
  </si>
  <si>
    <t>ED-50170</t>
  </si>
  <si>
    <t>CAMADA DE REGULARIZAÇÃO COM ARGAMASSA, TRAÇO 1:3 (CIMENTO E AREIA), ESP. 30MM, APLICAÇÃO MANUAL, INCLUSIVE ARGAMASSA COM PREPARO MECANIZADO</t>
  </si>
  <si>
    <t>ED-13289</t>
  </si>
  <si>
    <t>CAMADA DE REGULARIZAÇÃO COM ARGAMASSA, TRAÇO 1:4 (CIMENTO E AREIA), ESP. 15MM, APLICAÇÃO MANUAL, INCLUSIVE ARGAMASSA COM PREPARO MECANIZADO</t>
  </si>
  <si>
    <t>ED-13290</t>
  </si>
  <si>
    <t>CAMADA DE REGULARIZAÇÃO COM ARGAMASSA, TRAÇO 1:4 (CIMENTO E AREIA), ESP. 20MM, APLICAÇÃO MANUAL, INCLUSIVE ARGAMASSA COM PREPARO MECANIZADO</t>
  </si>
  <si>
    <t>ED-13291</t>
  </si>
  <si>
    <t>CAMADA DE REGULARIZAÇÃO COM ARGAMASSA, TRAÇO 1:4 (CIMENTO E AREIA), ESP. 25MM, APLICAÇÃO MANUAL, INCLUSIVE ARGAMASSA COM PREPARO MECANIZADO</t>
  </si>
  <si>
    <t>ED-13292</t>
  </si>
  <si>
    <t>CAMADA DE REGULARIZAÇÃO COM ARGAMASSA, TRAÇO 1:4 (CIMENTO E AREIA), ESP. 30MM, APLICAÇÃO MANUAL, INCLUSIVE ARGAMASSA COM PREPARO MECANIZADO</t>
  </si>
  <si>
    <t>PROTEÇÃO MECÂNICA</t>
  </si>
  <si>
    <t>ED-50176</t>
  </si>
  <si>
    <t>PROTEÇÃO MECÂNICA COM ARGAMASSA, TRAÇO 1:3 (CIMENTO E AREIA), ESP. 15MM, APLICAÇÃO MANUAL, INCLUSIVE ARGAMASSA COM PREPARO MECANIZADO, EXCLUSIVE CAMADA DE REGULARIZAÇÃO</t>
  </si>
  <si>
    <t>ED-13279</t>
  </si>
  <si>
    <t>PROTEÇÃO MECÂNICA COM ARGAMASSA, TRAÇO 1:3 (CIMENTO E AREIA), ESP. 20MM, APLICAÇÃO MANUAL, INCLUSIVE ARGAMASSA COM PREPARO MECANIZADO, EXCLUSIVE CAMADA DE REGULARIZAÇÃO</t>
  </si>
  <si>
    <t>ED-13280</t>
  </si>
  <si>
    <t>PROTEÇÃO MECÂNICA COM ARGAMASSA, TRAÇO 1:3 (CIMENTO E AREIA), ESP. 25MM, APLICAÇÃO MANUAL, INCLUSIVE ARGAMASSA COM PREPARO MECANIZADO, EXCLUSIVE CAMADA DE REGULARIZAÇÃO</t>
  </si>
  <si>
    <t>ED-13281</t>
  </si>
  <si>
    <t>PROTEÇÃO MECÂNICA COM ARGAMASSA, TRAÇO 1:3 (CIMENTO E AREIA), ESP. 30MM, APLICAÇÃO MANUAL, INCLUSIVE ARGAMASSA COM PREPARO MECANIZADO, EXCLUSIVE CAMADA DE REGULARIZAÇÃO</t>
  </si>
  <si>
    <t>ED-13282</t>
  </si>
  <si>
    <t>PROTEÇÃO MECÂNICA COM ARGAMASSA, TRAÇO 1:4 (CIMENTO E AREIA), ESP. 15MM, APLICAÇÃO MANUAL, INCLUSIVE ARGAMASSA COM PREPARO MECANIZADO, EXCLUSIVE CAMADA DE REGULARIZAÇÃO</t>
  </si>
  <si>
    <t>ED-13283</t>
  </si>
  <si>
    <t>PROTEÇÃO MECÂNICA COM ARGAMASSA, TRAÇO 1:4 (CIMENTO E AREIA), ESP. 20MM, APLICAÇÃO MANUAL, INCLUSIVE ARGAMASSA COM PREPARO MECANIZADO, EXCLUSIVE CAMADA DE REGULARIZAÇÃO</t>
  </si>
  <si>
    <t>ED-13284</t>
  </si>
  <si>
    <t>PROTEÇÃO MECÂNICA COM ARGAMASSA, TRAÇO 1:4 (CIMENTO E AREIA), ESP. 25MM, APLICAÇÃO MANUAL, INCLUSIVE ARGAMASSA COM PREPARO MECANIZADO, EXCLUSIVE CAMADA DE REGULARIZAÇÃO</t>
  </si>
  <si>
    <t>ED-13285</t>
  </si>
  <si>
    <t>PROTEÇÃO MECÂNICA COM ARGAMASSA, TRAÇO 1:4 (CIMENTO E AREIA), ESP. 30MM, APLICAÇÃO MANUAL, INCLUSIVE ARGAMASSA COM PREPARO MECANIZADO, EXCLUSIVE CAMADA DE REGULARIZAÇÃO</t>
  </si>
  <si>
    <t>EMULSÃO ASFÁTICA</t>
  </si>
  <si>
    <t>ED-50174</t>
  </si>
  <si>
    <t>IMPERMEABILIZAÇÃO COM EMULSÃO ASFÁLTICA, DUAS (2) DEMÃOS</t>
  </si>
  <si>
    <t>MANTA ASFÁLTICA</t>
  </si>
  <si>
    <t>ED-50169</t>
  </si>
  <si>
    <t>IMPERMEABILIZAÇÃO COM MANTA ASFÁLTICA ANTIRRAIZ, TIPO III, CLASSE A, ESP. 4MM, INCLUSIVE APLICAÇÃO DE PRIMER ASFÁLTICO</t>
  </si>
  <si>
    <t>ED-50168</t>
  </si>
  <si>
    <t>IMPERMEABILIZAÇÃO COM MANTA ASFÁLTICA, TIPO III, CLASSE A, ESP. 4MM, INCLUSIVE APLICAÇÃO DE PRIMER ASFÁLTICO</t>
  </si>
  <si>
    <t>PISOS</t>
  </si>
  <si>
    <t>PREPARAÇÃO DE SUPERFÍCIE</t>
  </si>
  <si>
    <t>ED-50533</t>
  </si>
  <si>
    <t>APICOAMENTO MANUAL DE PISO CIMENTADO, INCLUSIVE LIMPEZA DA SUPERFÍCIE</t>
  </si>
  <si>
    <t>ED-50600</t>
  </si>
  <si>
    <t>APLICAÇÃO DE LONA PRETA, ESP. 150 MICRAS, INCLUSIVE FORNECIMENTO</t>
  </si>
  <si>
    <t>CONTRAPISO</t>
  </si>
  <si>
    <t>ED-50566</t>
  </si>
  <si>
    <t>CONTRAPISO DESEMPENADO COM ARGAMASSA, TRAÇO 1:3 (CIMENTO E AREIA), ESP. 20MM, INCLUSIVE ARGAMASSA COM PREPARO MECANIZADO</t>
  </si>
  <si>
    <t>ED-50567</t>
  </si>
  <si>
    <t>CONTRAPISO DESEMPENADO COM ARGAMASSA, TRAÇO 1:3 (CIMENTO E AREIA), ESP. 25MM, INCLUSIVE ARGAMASSA COM PREPARO MECANIZADO</t>
  </si>
  <si>
    <t>ED-50568</t>
  </si>
  <si>
    <t>CONTRAPISO DESEMPENADO COM ARGAMASSA, TRAÇO 1:3 (CIMENTO E AREIA), ESP. 30MM, INCLUSIVE ARGAMASSA COM PREPARO MECANIZADO</t>
  </si>
  <si>
    <t>ED-50569</t>
  </si>
  <si>
    <t>CONTRAPISO DESEMPENADO COM ARGAMASSA, TRAÇO 1:3 (CIMENTO E AREIA), ESP. 50MM, INCLUSIVE ARGAMASSA COM PREPARO MECANIZADO</t>
  </si>
  <si>
    <t>PISO DE ARDÓSIA</t>
  </si>
  <si>
    <t>ED-50534</t>
  </si>
  <si>
    <t>REVESTIMENTO COM ARDÓSIA APLICADO EM PISO (20X20)CM, ESP. 1CM, ACABAMENTO NATURAL, ASSENTAMENTO COM ARGAMASSA INDUSTRIALIZADA, INCLUSIVE REJUNTAMENTO</t>
  </si>
  <si>
    <t>ED-50535</t>
  </si>
  <si>
    <t>REVESTIMENTO COM ARDÓSIA APLICADO EM PISO (30X30)CM, ESP. 1CM, ACABAMENTO NATURAL, ASSENTAMENTO COM ARGAMASSA INDUSTRIALIZADA, INCLUSIVE REJUNTAMENTO</t>
  </si>
  <si>
    <t>ED-50536</t>
  </si>
  <si>
    <t>REVESTIMENTO COM ARDÓSIA APLICADO EM PISO (40X40)CM, ESP. 1CM, ACABAMENTO NATURAL, ASSENTAMENTO COM ARGAMASSA INDUSTRIALIZADA, INCLUSIVE REJUNTAMENTO</t>
  </si>
  <si>
    <t>PISO CERÂMICO</t>
  </si>
  <si>
    <t>ED-50544</t>
  </si>
  <si>
    <t>REVESTIMENTO COM CERÂMICA APLICADO EM PISO, ACABAMENTO ESMALTADO, AMBIENTE EXTERNO (ANTIDERRAPANTE), PADRÃO EXTRA, DIMENSÃO DA PEÇA ATÉ 2025 CM2, PEI IV, ASSENTAMENTO COM ARGAMASSA INDUSTRIALIZADA, INCLUSIVE REJUNTAMENTO</t>
  </si>
  <si>
    <t>ED-50543</t>
  </si>
  <si>
    <t>REVESTIMENTO COM CERÂMICA APLICADO EM PISO, ACABAMENTO ESMALTADO, AMBIENTE EXTERNO (ANTIDERRAPANTE), PADRÃO EXTRA, DIMENSÃO DA PEÇA ATÉ 2025 CM2, PEI V, ASSENTAMENTO COM ARGAMASSA INDUSTRIALIZADA, INCLUSIVE REJUNTAMENTO</t>
  </si>
  <si>
    <t>ED-50722</t>
  </si>
  <si>
    <t>REVESTIMENTO COM CERÂMICA APLICADO EM PISO, ACABAMENTO ESMALTADO, AMBIENTE INTERNO, PADRÃO COMERCIAL, DIMENSÃO DA PEÇA (10X10)CM, PEI IV, ASSENTAMENTO COM ARGAMASSA INDUSTRIALIZADA, INCLUSIVE REJUNTAMENTO</t>
  </si>
  <si>
    <t>ED-50723</t>
  </si>
  <si>
    <t>REVESTIMENTO COM CERÂMICA APLICADO EM PISO, ACABAMENTO ESMALTADO, AMBIENTE INTERNO, PADRÃO COMERCIAL, DIMENSÃO DA PEÇA (10X20)CM, PEI IV, ASSENTAMENTO COM ARGAMASSA INDUSTRIALIZADA, INCLUSIVE REJUNTAMENTO</t>
  </si>
  <si>
    <t>ED-50724</t>
  </si>
  <si>
    <t>REVESTIMENTO COM CERÂMICA APLICADO EM PISO, ACABAMENTO ESMALTADO, AMBIENTE INTERNO, PADRÃO EXTRA, DIMENSÃO DA PEÇA ATÉ 2025 CM2, PEI IV, ASSENTAMENTO COM ARGAMASSA INDUSTRIALIZADA, INCLUSIVE REJUNTAMENTO</t>
  </si>
  <si>
    <t>ED-50542</t>
  </si>
  <si>
    <t>REVESTIMENTO COM CERÂMICA APLICADO EM PISO, ACABAMENTO ESMALTADO, AMBIENTE INTERNO, PADRÃO EXTRA, DIMENSÃO DA PEÇA ATÉ 2025 CM2, PEI V, ASSENTAMENTO COM ARGAMASSA INDUSTRIALIZADA, INCLUSIVE REJUNTAMENTO</t>
  </si>
  <si>
    <t>ED-50541</t>
  </si>
  <si>
    <t>REVESTIMENTO COM CERÂMICA VERMELHO NATURAL PARA PISO, ASSENTAMENTO COM ARGAMASSA INDUSTRIALIZADA, INCLUSIVE REJUNTAMENTO</t>
  </si>
  <si>
    <t>PISO EM PORCELANATO</t>
  </si>
  <si>
    <t>ED-50753</t>
  </si>
  <si>
    <t>REVESTIMENTO COM PORCELANATO APLICADO EM PISO, ACABAMENTO ESMALTADO ACETINADO, AMBIENTE INTERNO/EXTERNO, PADRÃO EXTRA, BORDA RETIFICADA, DIMENSÃO DA PEÇA (45X45)CM, ASSENTAMENTO COM ARGAMASSA INDUSTRIALIZADA, INCLUSIVE REJUNTAMENTO</t>
  </si>
  <si>
    <t>ED-50754</t>
  </si>
  <si>
    <t>REVESTIMENTO COM PORCELANATO APLICADO EM PISO, ACABAMENTO POLÍDO, AMBIENTE INTERNO, PADRÃO EXTRA, BORDA RETIFICADA, DIMENSÃO DA PEÇA (60X60)CM, ASSENTAMENTO COM ARGAMASSA INDUSTRIALIZADA, INCLUSIVE REJUNTAMENTO</t>
  </si>
  <si>
    <t>PISO DE LADRILHO</t>
  </si>
  <si>
    <t>ED-50582</t>
  </si>
  <si>
    <t>REVESTIMENTO COM LADRILHO HIDRÁULICO APLICADO EM PISO (20X20)CM COM JUNTA SECA, COM DUAS (2) CORES, ASSENTAMENTO COM ARGAMASSA INDUSTRIALIZADA</t>
  </si>
  <si>
    <t>ED-50581</t>
  </si>
  <si>
    <t>REVESTIMENTO COM LADRILHO HIDRÁULICO APLICADO EM PISO (20X20)CM COM JUNTA SECA, COM UMA (1) COR, ASSENTAMENTO COM ARGAMASSA INDUSTRIALIZADA</t>
  </si>
  <si>
    <t>ED-50580</t>
  </si>
  <si>
    <t>REVESTIMENTO COM LADRILHO HIDRÁULICO APLICADO EM PISO (20X20)CM COM JUNTA SECA, NA COR NATURAL, ASSENTAMENTO COM ARGAMASSA INDUSTRIALIZADA</t>
  </si>
  <si>
    <t>ED-50585</t>
  </si>
  <si>
    <t>REVESTIMENTO COM LADRILHO HIDRÁULICO APLICADO EM PISO (25X25)CM COM JUNTA SECA, COM DUAS (2) CORES, ASSENTAMENTO COM ARGAMASSA INDUSTRIALIZADA</t>
  </si>
  <si>
    <t>ED-50584</t>
  </si>
  <si>
    <t>REVESTIMENTO COM LADRILHO HIDRÁULICO APLICADO EM PISO (25X25)CM COM JUNTA SECA, COM UMA (1) COR, ASSENTAMENTO COM ARGAMASSA INDUSTRIALIZADA</t>
  </si>
  <si>
    <t>ED-50583</t>
  </si>
  <si>
    <t>REVESTIMENTO COM LADRILHO HIDRÁULICO APLICADO EM PISO (25X25)CM COM JUNTA SECA, NA COR NATURAL, ASSENTAMENTO COM ARGAMASSA INDUSTRIALIZADA</t>
  </si>
  <si>
    <t>PISO DE MÁRMORE E GRANITO</t>
  </si>
  <si>
    <t>ED-50576</t>
  </si>
  <si>
    <t>REVESTIMENTO COM GRANITO, CINZA ANDORINHA, APLICADO EM PISO, ESP. 2CM, DIMENSÃO DA PEÇA ATÉ 1600 CM2, ASSENTAMENTO COM ARGAMASSA INDUSTRIALIZADA, INCLUSIVE REJUNTAMENTO</t>
  </si>
  <si>
    <t>ED-50609</t>
  </si>
  <si>
    <t>REVESTIMENTO COM MÁRMORE BRANCO APLICADO EM PISO, ESP. 2CM, ASSENTAMENTO COM ARGAMASSA INDUSTRIALIZADA, INCLUSIVE REJUNTAMENTO</t>
  </si>
  <si>
    <t>ED-50610</t>
  </si>
  <si>
    <t>REVESTIMENTO COM MÁRMORE BRANCO APLICADO EM PISO, ESP. 3CM, ASSENTAMENTO COM ARGAMASSA INDUSTRIALIZADA, INCLUSIVE REJUNTAMENTO</t>
  </si>
  <si>
    <t>REJUNTAMENTO</t>
  </si>
  <si>
    <t>ED-17821</t>
  </si>
  <si>
    <t>APLICAÇÃO DE REJUNTE CIMENTÍCIO COLORIDO INDUSTRIALIZADO PARA REVESTIMENTOS DE PAREDE/PISO COM JUNTAS DE ATÉ 1MM DE ESPESSURA</t>
  </si>
  <si>
    <t>ED-50718</t>
  </si>
  <si>
    <t>APLICAÇÃO DE REJUNTE CIMENTÍCIO COLORIDO INDUSTRIALIZADO PARA REVESTIMENTOS DE PAREDE/PISO COM JUNTAS DE ATÉ 3MM DE ESPESSURA</t>
  </si>
  <si>
    <t>ED-17822</t>
  </si>
  <si>
    <t>APLICAÇÃO DE REJUNTE COM CIMENTO BRANCO PARA REVESTIMENTOS DE PAREDE/PISO COM JUNTAS DE ATÉ 1MM DE ESPESSURA</t>
  </si>
  <si>
    <t>ED-9122</t>
  </si>
  <si>
    <t>APLICAÇÃO DE REJUNTE COM CIMENTO BRANCO PARA REVESTIMENTOS DE PAREDE/PISO COM JUNTAS DE ATÉ 3MM DE ESPESSURA</t>
  </si>
  <si>
    <t>ED-17823</t>
  </si>
  <si>
    <t>APLICAÇÃO DE REJUNTE EPÓXI PARA REVESTIMENTOS DE PAREDE/PISO COM JUNTAS DE ATÉ 1MM DE ESPESSURA</t>
  </si>
  <si>
    <t>ED-17824</t>
  </si>
  <si>
    <t>APLICAÇÃO DE REJUNTE EPÓXI PARA REVESTIMENTOS DE PAREDE/PISO COM JUNTAS DE ATÉ 3MM DE ESPESSURA</t>
  </si>
  <si>
    <t>ED-7414</t>
  </si>
  <si>
    <t>APLICAÇÃO DE REJUNTE EPÓXI PARA REVESTIMENTOS DE PAREDE/PISO COM JUNTAS DE ATÉ 5MM DE ESPESSURA</t>
  </si>
  <si>
    <t>PISO VINÍLICO</t>
  </si>
  <si>
    <t>ED-50632</t>
  </si>
  <si>
    <t>PISO VINÍLICO EM PLACA SEMI-FLEXÍVEL, TIPO COMERCIAL, ESP. 2MM, INCLUSIVE LIXAMENTO E PREPARAÇÃO DA SUPERFÍCIE PARA ASSENTAMENTO E FIXAÇÃO COM COLA</t>
  </si>
  <si>
    <t>ED-5102</t>
  </si>
  <si>
    <t>PISO VINÍLICO EM RÉGUAS, TIPO COMERCIAL, ESP. 2MM, INCLUSIVE LIXAMENTO E PREPARAÇÃO DA SUPERFÍCIE PARA ASSENTAMENTO E FIXAÇÃO COM COLA</t>
  </si>
  <si>
    <t>PISO DE MADEIRA</t>
  </si>
  <si>
    <t>ED-17869</t>
  </si>
  <si>
    <t>APLICAÇÃO DE VERNIZ, COM ACABAMENTO BRILHANTE, EM PISO DE MADEIRA, TIPO ASSOALHO/TÁBUA CORRIDA, DUAS (2) DEMÃOS, INCLUSIVE RASPAGEM E CALAFETAÇÃO</t>
  </si>
  <si>
    <t>ED-17868</t>
  </si>
  <si>
    <t>APLICAÇÃO DE VERNIZ, COM ACABAMENTO BRILHANTE, EM PISO DE MADEIRA TIPO TACÃO, DUAS (2) DEMÃOS, INCLUSIVE RASPAGEM E CALAFETAÇÃO</t>
  </si>
  <si>
    <t>ED-17867</t>
  </si>
  <si>
    <t>APLICAÇÃO DE VERNIZ, COM ACABAMENTO BRILHANTE, EM PISO DE MADEIRA TIPO TACO, DUAS (2) DEMÃOS, INCLUSIVE RASPAGEM E CALAFETAÇÃO</t>
  </si>
  <si>
    <t>ED-17861</t>
  </si>
  <si>
    <t>APLICAÇÃO DE VERNIZ EM PISO DE MADEIRA, UMA (1) DEMÃO, EXCLUSIVE RASPAGEM</t>
  </si>
  <si>
    <t>ED-8058</t>
  </si>
  <si>
    <t>ASSOALHO/TÁBUA CORRIDA EM MADEIRA DE LEI, LARGURA DE 10CM, INCLUSIVE ASSENTAMENTO COM COLA, EXCLUSIVE APLICAÇÃO DE VERNIZ EM PISO DE MADEIRA</t>
  </si>
  <si>
    <t>ED-9016</t>
  </si>
  <si>
    <t>ASSOALHO/TÁBUA CORRIDA EM MADEIRA DE LEI, LARGURA DE 10CM, INCLUSIVE ASSENTAMENTO COM PREGOS, EXCLUSIVE BARROTE</t>
  </si>
  <si>
    <t>ED-9017</t>
  </si>
  <si>
    <t>BARROTEAMENTO PARA PISO DE MADEIRA, COM PEÇAS DE (6x15)CM ESPAÇADAS A CADA 60CM, EXCLUSIVE PISO/ASSOALHO</t>
  </si>
  <si>
    <t>ED-17864</t>
  </si>
  <si>
    <t>CALAFETAÇÃO DE PISO DE MADEIRA, TIPO ASSOALHO/TÁBUA CORRIDA, LARGURA DE 10CM, EXCLUSIVE APLICAÇÃO DE VERNIZ/RESINA</t>
  </si>
  <si>
    <t>ED-17863</t>
  </si>
  <si>
    <t>CALAFETAÇÃO DE PISO DE TACÃO DE MADEIRA (10X40)CM, EXCLUSIVE APLICAÇÃO DE VERNIZ/RESINA</t>
  </si>
  <si>
    <t>ED-17862</t>
  </si>
  <si>
    <t>CALAFETAÇÃO DE PISO DE TACO DE MADEIRA (7X21)CM, EXCLUSIVE APLICAÇÃO DE VERNIZ/RESINA</t>
  </si>
  <si>
    <t>ED-17859</t>
  </si>
  <si>
    <t>RASPAGEM EM PISO DE MADEIRA, EXCLUSIVE CALAFETAÇÃO</t>
  </si>
  <si>
    <t>ED-50604</t>
  </si>
  <si>
    <t>TACÃO DE MADEIRA IPÊ EXTRA, DIMENSÃO (10X40)CM, INCLUSIVE ASSENTAMENTO COM COLA</t>
  </si>
  <si>
    <t>ED-50602</t>
  </si>
  <si>
    <t>TACO DE MADEIRA IPÊ EXTRA, DIMENSÃO (7X21)CM, INCLUSIVE ASSENTAMENTO COM COLA</t>
  </si>
  <si>
    <t>PISO CIMENTADO</t>
  </si>
  <si>
    <t>ED-50563</t>
  </si>
  <si>
    <t>PISO CIMENTADO COM ARGAMASSA, TRAÇO 1:3 (CIMENTO E AREIA), COM ADITIVO IMPERMEABILIZANTE, ESP. 25MM, INCLUSIVE ACABAMENTO DESEMPENADO E FELTRADO</t>
  </si>
  <si>
    <t>ED-50547</t>
  </si>
  <si>
    <t>PISO CIMENTADO COM ARGAMASSA, TRAÇO 1:3 (CIMENTO E AREIA), ESP. 25MM, ACABAMENTO DESEMPENADO E FELTRADO, MODULAÇÃO DE (100X100)CM, INCLUSIVE JUNTA PLÁSTICA</t>
  </si>
  <si>
    <t>ED-50545</t>
  </si>
  <si>
    <t>PISO CIMENTADO COM ARGAMASSA, TRAÇO 1:3 (CIMENTO E AREIA), ESP. 25MM, ACABAMENTO DESEMPENADO E FELTRADO, MODULAÇÃO DE (200X200)CM, INCLUSIVE JUNTA PLÁSTICA</t>
  </si>
  <si>
    <t>ED-50549</t>
  </si>
  <si>
    <t>PISO CIMENTADO COM ARGAMASSA, TRAÇO 1:3 (CIMENTO E AREIA), ESP. 25MM, ACABAMETNO DESEMPENADO E FELTRADO, MODULAÇÃO DE (60X60)CM, INCLUSIVE JUNTA PLÁSTICA</t>
  </si>
  <si>
    <t>ED-50548</t>
  </si>
  <si>
    <t>PISO CIMENTADO COM ARGAMASSA, TRAÇO 1:3 (CIMENTO E AREIA), ESP. 30MM, ACABAMENTO DESEMPENADO E FELTRADO, MODULAÇÃO DE (100X100)CM, INCLUSIVE JUNTA PLÁSTICA</t>
  </si>
  <si>
    <t>ED-50546</t>
  </si>
  <si>
    <t>PISO CIMENTADO COM ARGAMASSA, TRAÇO 1:3 (CIMENTO E AREIA), ESP. 30MM, ACABAMENTO DESEMPENADO E FELTRADO, MODULAÇÃO DE (200X200)CM, INCLUSIVE JUNTA PLÁSTICA</t>
  </si>
  <si>
    <t>ED-50550</t>
  </si>
  <si>
    <t>PISO CIMENTADO COM ARGAMASSA, TRAÇO 1:3 (CIMENTO E AREIA), ESP. 30MM, ACABAMENTO DESEMPENADO E FELTRADO, MODULAÇÃO DE (60X60)CM, INCLUSIVE JUNTA PLÁSTICA</t>
  </si>
  <si>
    <t>ED-50551</t>
  </si>
  <si>
    <t>PISO CIMENTADO COM ARGAMASSA, TRAÇO 1:3 (CIMENTO E AREIA), ESP. 50MM, ACABAMENTO DESEMPENADO E FELTRADO, MODULAÇÃO DE (100X100)CM, INCLUSIVE JUNTA PLÁSTICA</t>
  </si>
  <si>
    <t>ED-50564</t>
  </si>
  <si>
    <t>PISO CIMENTADO COM PIGMENTAÇÃO COLORIDA, DESEMPENADO E FELTRADO COM ARGAMASSA SEM JUNTA DE DILATAÇÃO, TRAÇO 1:3 (CIMENTO E AREIA), ESP. 30MM, INCLUSIVE ACABAMENTO DESEMPENADO E FELTRADO</t>
  </si>
  <si>
    <t>ED-50552</t>
  </si>
  <si>
    <t>PISO CIMENTADO NATADO COM ARGAMASSA, ACABAMENTO QUEIMADO, TRAÇO 1:3 (CIMENTO E AREIA), ESP. 20MM, SEM JUNTA DE DILATAÇÃO</t>
  </si>
  <si>
    <t>ED-50558</t>
  </si>
  <si>
    <t xml:space="preserve">PISO CIMENTADO NATADO COM ARGAMASSA, ACABAMENTO QUEIMADO, TRAÇO 1:3 (CIMENTO E AREIA), ESP. 25MM, MODULAÇÃO DE (100X100)CM, INCLUSIVE JUNTA PLÁSTICA </t>
  </si>
  <si>
    <t>ED-50556</t>
  </si>
  <si>
    <t xml:space="preserve">PISO CIMENTADO NATADO COM ARGAMASSA, ACABAMENTO QUEIMADO, TRAÇO 1:3 (CIMENTO E AREIA), ESP. 25MM, MODULAÇÃO DE (200X200)CM, INCLUSIVE JUNTA PLÁSTICA </t>
  </si>
  <si>
    <t>ED-50560</t>
  </si>
  <si>
    <t xml:space="preserve">PISO CIMENTADO NATADO COM ARGAMASSA, ACABAMENTO QUEIMADO, TRAÇO 1:3 (CIMENTO E AREIA), ESP. 25MM, MODULAÇÃO DE (60X60)CM, INCLUSIVE JUNTA PLÁSTICA </t>
  </si>
  <si>
    <t>ED-50553</t>
  </si>
  <si>
    <t>PISO CIMENTADO NATADO COM ARGAMASSA, ACABAMENTO QUEIMADO, TRAÇO 1:3 (CIMENTO E AREIA), ESP. 25MM, SEM JUNTA DE DILATAÇÃO</t>
  </si>
  <si>
    <t>ED-50559</t>
  </si>
  <si>
    <t xml:space="preserve">PISO CIMENTADO NATADO COM ARGAMASSA, ACABAMENTO QUEIMADO, TRAÇO 1:3 (CIMENTO E AREIA), ESP. 30MM, MODULAÇÃO DE (100X100)CM, INCLUSIVE JUNTA PLÁSTICA </t>
  </si>
  <si>
    <t>ED-50557</t>
  </si>
  <si>
    <t xml:space="preserve">PISO CIMENTADO NATADO COM ARGAMASSA, ACABAMENTO QUEIMADO, TRAÇO 1:3 (CIMENTO E AREIA), ESP. 30MM, MODULAÇÃO DE (200X200)CM, INCLUSIVE JUNTA PLÁSTICA </t>
  </si>
  <si>
    <t>ED-50561</t>
  </si>
  <si>
    <t xml:space="preserve">PISO CIMENTADO NATADO COM ARGAMASSA, ACABAMENTO QUEIMADO, TRAÇO 1:3 (CIMENTO E AREIA), ESP. 30MM, MODULAÇÃO DE (60X60)CM, INCLUSIVE JUNTA PLÁSTICA </t>
  </si>
  <si>
    <t>ED-50554</t>
  </si>
  <si>
    <t>PISO CIMENTADO NATADO COM ARGAMASSA, ACABAMENTO QUEIMADO, TRAÇO 1:3 (CIMENTO E AREIA), ESP. 30MM, SEM JUNTA DE DILATAÇÃO</t>
  </si>
  <si>
    <t>ED-50562</t>
  </si>
  <si>
    <t xml:space="preserve">PISO CIMENTADO NATADO COM ARGAMASSA, ACABAMENTO QUEIMADO, TRAÇO 1:3 (CIMENTO E AREIA), ESP. 50MM, MODULAÇÃO DE (60X60)CM, INCLUSIVE JUNTA PLÁSTICA </t>
  </si>
  <si>
    <t>ED-50555</t>
  </si>
  <si>
    <t>PISO CIMENTADO NATADO COM ARGAMASSA, ACABAMENTO QUEIMADO, TRAÇO 1:3 (CIMENTO E AREIA), ESP. 50MM, SEM JUNTA DE DILATAÇÃO</t>
  </si>
  <si>
    <t>PISO DE GRANITINA E MARMORITE</t>
  </si>
  <si>
    <t>ED-50617</t>
  </si>
  <si>
    <t>LIMPEZA E POLIMENTO DE PISO GRANILITE/MARMORITE, EXCLUSIVE APLICAÇÃO DE RESINA</t>
  </si>
  <si>
    <t>ED-50616</t>
  </si>
  <si>
    <t>PISO EM GRANILITE/MARMORITE, ESP. 8MM, ACABAMENTO LAVADO TIPO FULGET, COR NATURAL, MODULAÇÃO DE (1X1)M, INCLUSO JUNTA PLÁSTICA</t>
  </si>
  <si>
    <t>ED-50615</t>
  </si>
  <si>
    <t>PISO EM GRANILITE/MARMORITE, ESP. 8MM, ACABAMENTO LAVADO TIPO FULGET, COR VERMELHA, MODULAÇÃO DE (1X1)M, INCLUSO JUNTA PLÁSTICA</t>
  </si>
  <si>
    <t>ED-50614</t>
  </si>
  <si>
    <t>PISO EM GRANILITE/MARMORITE, ESP. 8MM, ACABAMENTO POLIDO, COR BRANCA, MODULAÇÃO DE (1X1)M, INCLUSIVE JUNTA ALUMÍNIO, RESINA E POLIMENTO MECANIZADO</t>
  </si>
  <si>
    <t>ED-50613</t>
  </si>
  <si>
    <t>PISO EM GRANILITE/MARMORITE, ESP. 8MM, ACABAMENTO POLIDO, COR BRANCA, MODULAÇÃO DE (1X1)M, INCLUSIVE JUNTA PLÁSTICA, RESINA E POLIMENTO MECANIZADO</t>
  </si>
  <si>
    <t>ED-50612</t>
  </si>
  <si>
    <t>PISO EM GRANILITE/MARMORITE, ESP. 8MM, ACABAMENTO POLIDO, COR CINZA, MODULAÇÃO DE (1X1)M, INCLUSIVE JUNTA ALUMÍNIO, RESINA E POLIMENTO MECANIZADO</t>
  </si>
  <si>
    <t>ED-50611</t>
  </si>
  <si>
    <t>PISO EM GRANILITE/MARMORITE, ESP. 8MM, ACABAMENTO POLIDO, COR CINZA, MODULAÇÃO DE (1X1)M, INCLUSIVE JUNTA PLÁSTICA, RESINA E POLIMENTO MECANIZADO</t>
  </si>
  <si>
    <t>PISO EM CONCRETO</t>
  </si>
  <si>
    <t>ED-9317</t>
  </si>
  <si>
    <t>PISO EM CONCRETO PREPARADO EM OBRA COM BETONEIRA COM FCK DE 10MPA, SEM ARMAÇÃO, ACABAMENTO RÚSTICO, ESP. 5CM, INCLUSIVE FORNECIMENTO, LANÇAMENTO, ADENSAMENTO, SARRAFEAMENTO, EXCLUSIVE JUNTA DE DILATAÇÃO</t>
  </si>
  <si>
    <t>ED-50571</t>
  </si>
  <si>
    <t>PISO EM CONCRETO PREPARADO EM OBRA COM BETONEIRA COM FCK DE 13,5MPA, SEM ARMAÇÃO, ACABAMENTO RÚSTICO, ESP. 8CM, INCLUSIVE FORNECIMENTO, LANÇAMENTO, ADENSAMENTO, SARRAFEAMENTO, EXCLUSIVE JUNTA DE DILATAÇÃO</t>
  </si>
  <si>
    <t>ED-50573</t>
  </si>
  <si>
    <t>PISO EM CONCRETO PREPARADO EM OBRA COM FCK DE 20MPA, COM FIBRA DE AÇO, CONSUMO 25KG/M3, EXCLUSIVE ARMAÇÃO, INCLUSIVE ACABAMENTO SARRAFEADO</t>
  </si>
  <si>
    <t>ED-9320</t>
  </si>
  <si>
    <t>PISO EM CONCRETO USINADO CONVENCIONAL COM DE FCK 15MPA, COM TELA SOLDADA NERVURADA TIPO Q-138, ACABAMENTO POLÍDO EM NÍVEL ZERO, ESP. 10CM, INCLUSIVE FORNECIMENTO, LANÇAMENTO, ADENSAMENTO, EXCLUSIVE JUNTA DE DILATAÇÃO</t>
  </si>
  <si>
    <t>ED-9321</t>
  </si>
  <si>
    <t>PISO EM CONCRETO USINADO CONVENCIONAL COM DE FCK 15MPA, COM TELA SOLDADA NERVURADA TIPO Q-138, ACABAMENTO POLÍDO EM NÍVEL ZERO, ESP. 12CM, INCLUSIVE FORNECIMENTO, LANÇAMENTO, ADENSAMENTO, EXCLUSIVE JUNTA DE DILATAÇÃO</t>
  </si>
  <si>
    <t>ED-9319</t>
  </si>
  <si>
    <t>PISO EM CONCRETO USINADO CONVENCIONAL COM DE FCK 15MPA, COM TELA SOLDADA NERVURADA TIPO Q-61, ACABAMENTO POLIDO EM NÍVEL ZERO, ESP. 5CM, INCLUSIVE FORNECIMENTO, LANÇAMENTO, ADENSAMENTO, EXCLUSIVE JUNTA DE DILATAÇÃO</t>
  </si>
  <si>
    <t>ED-9318</t>
  </si>
  <si>
    <t>PISO EM CONCRETO USINADO CONVENCIONAL COM DE FCK 15MPA, SEM ARMAÇÃO, ACABAMENTO RÚSTICO, ESP. 5CM, INCLUSIVE FORNECIMENTO, LANÇAMENTO, ADENSAMENTO, SARRAFEAMENTO, EXCLUSIVE JUNTA DE DILATAÇÃO</t>
  </si>
  <si>
    <t>ED-50572</t>
  </si>
  <si>
    <t>PISO EM CONCRETO USINADO CONVENCIONAL COM DE FCK 30MPA, COM AÇO CA-50 DIÂMETRO 6,3MM MALHA 10X10CM, ACABAMENTO RÚSTICO, ESP. 15CM, INCLUSIVE FORNECIMENTO, LANÇAMENTO, ADENSAMENTO, EXCLUSIVE JUNTA DE DILATAÇÃO</t>
  </si>
  <si>
    <t>LAJE DE TRANSIÇÃO</t>
  </si>
  <si>
    <t>ED-50588</t>
  </si>
  <si>
    <t>LAJE DE TRANSIÇÃO EM CONCRETO PREPARADO EM OBRA COM BETONEIRA COM FCK DE 10MPA, ESP. 5CM, EXCLUSIVE ARMAÇÃO, INCLUSIVE ACABAMENTO SARRAFEADO</t>
  </si>
  <si>
    <t>ED-50589</t>
  </si>
  <si>
    <t>LAJE DE TRANSIÇÃO EM CONCRETO PREPARADO EM OBRA COM BETONEIRA COM FCK DE 10MPA, ESP. 6CM, EXCLUSIVE ARMAÇÃO, INCLUSIVE ACABAMENTO SARRAFEADO</t>
  </si>
  <si>
    <t>ED-50590</t>
  </si>
  <si>
    <t>LAJE DE TRANSIÇÃO EM CONCRETO PREPARADO EM OBRA COM BETONEIRA COM FCK DE 10MPA, ESP. 8CM, EXCLUSIVE ARMAÇÃO, INCLUSIVE ACABAMENTO SARRAFEADO</t>
  </si>
  <si>
    <t>ED-50594</t>
  </si>
  <si>
    <t>LAJE DE TRANSIÇÃO EM CONCRETO USINADO AUTO-ADENSÁVEL COM FCK DE 15MPA, ESP. 11CM, INCLUSIVE TELA DE AÇO CA-60 SOLDADA TIPO Q-61 E POLIMENTO MECANIZADO DE SUPERFÍCIE EM CONCRETO</t>
  </si>
  <si>
    <t>ED-50595</t>
  </si>
  <si>
    <t>LAJE DE TRANSIÇÃO EM CONCRETO USINADO AUTO-ADENSÁVEL COM FCK DE 15MPA, ESP. 12CM, INCLUSIVE TELA DE AÇO CA-60 SOLDADA TIPO Q-61 E POLIMENTO MECANIZADO DE SUPERFÍCIE EM CONCRETO</t>
  </si>
  <si>
    <t>ED-50591</t>
  </si>
  <si>
    <t>LAJE DE TRANSIÇÃO EM CONCRETO USINADO AUTO-ADENSÁVEL COM FCK DE 15MPA, ESP. 8CM, INCLUSIVE TELA DE AÇO CA-60 SOLDADA TIPO Q-61 E POLIMENTO MECANIZADO DE SUPERFÍCIE EM CONCRETO</t>
  </si>
  <si>
    <t>ED-50592</t>
  </si>
  <si>
    <t>LAJE DE TRANSIÇÃO EM CONCRETO USINADO AUTO-ADENSÁVEL COM FCK DE 15MPA, ESP. 9CM, INCLUSIVE TELA DE AÇO CA-60 SOLDADA TIPO Q-61 E POLIMENTO MECANIZADO DE SUPERFÍCIE EM CONCRETO</t>
  </si>
  <si>
    <t>ED-50597</t>
  </si>
  <si>
    <t>LAJE DE TRANSIÇÃO EM CONCRETO USINADO AUTO-ADENSÁVEL COM FCK DE 18MPA, ESP. 10CM, INCLUSIVE TELA DE AÇO CA-60 SOLDADA TIPO Q-61 E POLIMENTO MECANIZADO DE SUPERFÍCIE EM CONCRETO</t>
  </si>
  <si>
    <t>ED-50598</t>
  </si>
  <si>
    <t>LAJE DE TRANSIÇÃO EM CONCRETO USINADO AUTO-ADENSÁVEL COM FCK DE 18MPA, ESP. 12CM, INCLUSIVE TELA DE AÇO CA-60 SOLDADA TIPO Q-61 E POLIMENTO MECANIZADO DE SUPERFÍCIE EM CONCRETO</t>
  </si>
  <si>
    <t>ED-50596</t>
  </si>
  <si>
    <t>LAJE DE TRANSIÇÃO EM CONCRETO USINADO AUTO-ADENSÁVEL COM FCK DE 18MPA, ESP. 8CM, INCLUSIVE TELA DE AÇO CA-60 SOLDADA TIPO Q-61 E POLIMENTO MECANIZADO DE SUPERFÍCIE EM CONCRETO</t>
  </si>
  <si>
    <t>ED-50599</t>
  </si>
  <si>
    <t>LAJE DE TRANSIÇÃO EM CONCRETO USINADO AUTO-ADENSÁVEL COM FCK DE 20MPA, ESP. 8CM, INCLUSIVE TELA DE AÇO CA-60 SOLDADA TIPO Q-61 E POLIMENTO MECANIZADO DE SUPERFÍCIE EM CONCRETO</t>
  </si>
  <si>
    <t>ED-50593</t>
  </si>
  <si>
    <t>LAJE DE TRANSIÇÃO EM CONCRETO USINADO CONVENCIONAL COM FCK DE 15MPA, ESP. 10CM, INCLUSIVE TELA DE AÇO CA-60 SOLDADA TIPO Q-61 E POLIMENTO MECANIZADO DE SUPERFÍCIE EM CONCRETO</t>
  </si>
  <si>
    <t>PISO EM TIJOLO MACIÇO</t>
  </si>
  <si>
    <t>ED-50631</t>
  </si>
  <si>
    <t>PISO COM TIJOLO CERÂMICO MACIÇO PRENSADO, ASSENTAMENTO COM ARGAMASSA SECA, TRAÇO 1:4 (CIMENTO E AREIA), INCLUSIVE REJUNTAMENTO COM ARGAMASSA SECA DE TRAÇO 1:4 (CIMENTO E AREIA)</t>
  </si>
  <si>
    <t>PISO INDUSTRIAIS</t>
  </si>
  <si>
    <t>ED-50578</t>
  </si>
  <si>
    <t>PISO INDUSTRIAL COM ARGAMASSA DE ALTA RESISTÊNCIA, COR BRANCA, ESP. 8MM, ACABAMENTO POLIDO, MODULAÇÃO DE (1X1)M, INCLUSIVE JUNTA PLÁSTICA E POLIMENTO MECANIZADO, EXCLUSIVE RESINA</t>
  </si>
  <si>
    <t>ED-50577</t>
  </si>
  <si>
    <t>PISO INDUSTRIAL COM ARGAMASSA DE ALTA RESISTÊNCIA, COR CINZA, ESP. 8MM, ACABAMENTO POLIDO, MODULAÇÃO DE (1X1)M, INCLUSIVE JUNTA PLÁSTICA E POLIMENTO MECANIZADO, EXCLUSIVE RESINA</t>
  </si>
  <si>
    <t>PISO PODOTÁTIL (TÁTIL)</t>
  </si>
  <si>
    <t>ED-50626</t>
  </si>
  <si>
    <t>PISO PODOTÁTIL DE BORRACHA, ALERTA OU DIRECIONAL, ESP. 12MM, COLORIDA, INCLUSIVE ASSENTAMENTO COM ARGAMASSA, TRAÇO 1:4 (CIMENTO E AREIA), COM PREPARO MECANIZADO</t>
  </si>
  <si>
    <t>ED-50624</t>
  </si>
  <si>
    <t>PISO PODOTÁTIL DE BORRACHA, ALERTA OU DIRECIONAL, ESP. 5MM, COLORIDA, INCLUSIVE ASSENTAMENTO COM ARGAMASSA, TRAÇO 1:4 (CIMENTO E AREIA), COM PREPARO MECANIZADO</t>
  </si>
  <si>
    <t>ED-15226</t>
  </si>
  <si>
    <t>PISO PODOTÁTIL DE CONCRETO, ALERTA OU DIRECIONAL, APLICADO EM PISO (20X20)CM COM JUNTA SECA, COR VERMELHO/AMARELO, INCLUSIVE ASSENTAMENTO COM ARGAMASSA INDUSTRIALIZADA</t>
  </si>
  <si>
    <t>ED-50586</t>
  </si>
  <si>
    <t>PISO PODOTÁTIL DE CONCRETO, ALERTA OU DIRECIONAL, APLICADO EM PISO (40X40)CM COM JUNTA SECA, COR VERMELHO/AMARELO, INCLUSIVE ASSENTAMENTO COM ARGAMASSA INDUSTRIALIZADA</t>
  </si>
  <si>
    <t>PISO DE BORRACHA</t>
  </si>
  <si>
    <t>ED-50538</t>
  </si>
  <si>
    <t>PISO DE PLACA DE BORRACHA PASTILHADO/MOEDA, DIMENSÃO DE (50X50)CM, ASSENTAMENTO COM COLA DE CONTATO, INCLUSIVE FORNECIMENTO E INSTALAÇÃO</t>
  </si>
  <si>
    <t>JUNTA DE DILATAÇÃO</t>
  </si>
  <si>
    <t>ED-50579</t>
  </si>
  <si>
    <t>APLICAÇÃO DE SELANTE, MASTIQUE ELÁSTICO, EM JUNTA DE DILAÇÃO, DIMENSÃO (20X10)MM, FATOR DE FORMA 1:2, EXCLUSIVE DELIMITADOR DE PROFUNDIDADE</t>
  </si>
  <si>
    <t>DEGRAU E PATAMAR</t>
  </si>
  <si>
    <t>ED-50574</t>
  </si>
  <si>
    <t>APLICAÇÃO DE FAIXA/FITA ADESIVA ANTIDERRAPANTE, LARGURA DE 50MM, EM DEGRAUS DE ESCADA, INCLUSIVE FORNECIMENTO</t>
  </si>
  <si>
    <t>ED-50537</t>
  </si>
  <si>
    <t>DEGRAU EM PEDRA ARDÓSIA, COM LARGURA DE 30CM, ESP. 20MM, ASSENTADO COM ARGAMASSA, TRAÇO 1:4 (CIMENTO E AREIA), COM PREPARO MECANIZADO, INCLUSIVE ESPELHO PARA DEGRAU, ESP. 15MM, COM ALTURA DE 20CM</t>
  </si>
  <si>
    <t>ED-50575</t>
  </si>
  <si>
    <t>FAIXA/FRISO ANTIDERRAPANTE EM PEDRA, COM LARGURA DE 50MM, EM DEGRAU DE ESCADA OU PATAMAR, COM EXECUÇÃO MECANIZADA</t>
  </si>
  <si>
    <t>SÓCULO</t>
  </si>
  <si>
    <t>ED-50621</t>
  </si>
  <si>
    <t>SÓCULO COM ENCHIMENTO EM TIJOLOS MACIÇOS, ALTURA DE 10CM À 12CM, INCLUSIVE ACABAMENTO EM REVESTIMENTO DE ARGAMASSA, ESP. 20MM, COM APLICAÇÃO MANUAL</t>
  </si>
  <si>
    <t>RODAPÉ, SOLEIRA E PEITORIL</t>
  </si>
  <si>
    <t>RODAPÉ DE ARDÓSIA</t>
  </si>
  <si>
    <t>ED-50766</t>
  </si>
  <si>
    <t>RODAPÉ DE ARDÓSIA, ESP. 7MM, ALTURA DE 5CM, ACABAMENTO NATURAL, ASSENTAMENTO COM ARGAMASSA INDUSTRIALIZADA, INCLUSIVE REJUNTAMENTO</t>
  </si>
  <si>
    <t>ED-50767</t>
  </si>
  <si>
    <t>RODAPÉ DE ARDÓSIA, ESP. 7MM, ALTURA DE 7CM, ACABAMENTO NATURAL, ASSENTAMENTO COM ARGAMASSA INDUSTRIALIZADA, INCLUSIVE REJUNTAMENTO</t>
  </si>
  <si>
    <t>RODAPÉ CERÂMICO</t>
  </si>
  <si>
    <t>ED-50771</t>
  </si>
  <si>
    <t>RODAPÉ COM REVESTIMENTO EM CERÂMICA ESMALTADA COMERCIAL, ALTURA 10CM, PEI IV, ASSENTAMENTO COM ARGAMASSA INDUSTRIALIZADA, INCLUSIVE REJUNTAMENTO</t>
  </si>
  <si>
    <t>RODAPÉ DE GRANITINA E MARMORITE</t>
  </si>
  <si>
    <t>ED-50786</t>
  </si>
  <si>
    <t>RODAPÉ EM GRANILITE/MARMORITE, ACABAMENTO POLIDO, COR BRANCA, ALTURA DE 10CM, INCLUSIVE POLIMENTO</t>
  </si>
  <si>
    <t>ED-50784</t>
  </si>
  <si>
    <t>RODAPÉ EM GRANILITE/MARMORITE, ACABAMENTO POLIDO, COR BRANCA, ALTURA DE 5CM, INCLUSIVE POLIMENTO</t>
  </si>
  <si>
    <t>ED-50785</t>
  </si>
  <si>
    <t>RODAPÉ EM GRANILITE/MARMORITE, ACABAMENTO POLIDO, COR BRANCA, ALTURA DE 7CM, INCLUSIVE POLIMENTO</t>
  </si>
  <si>
    <t>ED-50783</t>
  </si>
  <si>
    <t>RODAPÉ EM GRANILITE/MARMORITE, ACABAMENTO POLIDO, COR CINZA, ALTURA DE 10CM, INCLUSIVE POLIMENTO</t>
  </si>
  <si>
    <t>ED-50781</t>
  </si>
  <si>
    <t>RODAPÉ EM GRANILITE/MARMORITE, ACABAMENTO POLIDO, COR CINZA, ALTURA DE 5CM, INCLUSIVE POLIMENTO</t>
  </si>
  <si>
    <t>ED-50782</t>
  </si>
  <si>
    <t>RODAPÉ EM GRANILITE/MARMORITE, ACABAMENTO POLIDO, COR CINZA, ALTURA DE 7CM, INCLUSIVE POLIMENTO</t>
  </si>
  <si>
    <t>RODAPÉS DE GRANITO</t>
  </si>
  <si>
    <t>ED-50774</t>
  </si>
  <si>
    <t>RODAPÉ DE GRANITO, NA COR CINZA ANDORINHA, ESP. 2CM, ALTURA DE 10CM, ACABAMENTO POLIDO, ASSENTAMENTO COM ARGAMASSA INDUSTRIALIZADA, INCLUSIVE REJUNTAMENTO</t>
  </si>
  <si>
    <t>ED-50773</t>
  </si>
  <si>
    <t>RODAPÉ DE GRANITO, NA COR CINZA ANDORINHA, ESP. 2CM, ALTURA DE 5CM, ACABAMENTO POLIDO, ASSENTAMENTO COM ARGAMASSA INDUSTRIALIZADA, INCLUSIVE REJUNTAMENTO</t>
  </si>
  <si>
    <t>ED-50772</t>
  </si>
  <si>
    <t>RODAPÉ DE GRANITO, NA COR CINZA ANDORINHA, ESP. 2CM, ALTURA DE 7CM, ACABAMENTO POLIDO, ASSENTAMENTO COM ARGAMASSA INDUSTRIALIZADA, INCLUSIVE REJUNTAMENTO</t>
  </si>
  <si>
    <t>RODAPÉS DE MÁRMORE</t>
  </si>
  <si>
    <t>ED-50780</t>
  </si>
  <si>
    <t>RODAPÉ DE MÁRMORE, NA COR BRANCO COMUM, ESP. 2CM, ALTURA DE 10CM, ACABAMENTO POLIDO, ASSENTAMENTO COM ARGAMASSA INDUSTRIALIZADA, INCLUSIVE REJUNTAMENTO</t>
  </si>
  <si>
    <t>ED-50778</t>
  </si>
  <si>
    <t>RODAPÉ DE MÁRMORE, NA COR BRANCO COMUM, ESP. 2CM, ALTURA DE 5CM, ACABAMENTO POLIDO, ASSENTAMENTO COM ARGAMASSA INDUSTRIALIZADA, INCLUSIVE REJUNTAMENTO</t>
  </si>
  <si>
    <t>ED-50779</t>
  </si>
  <si>
    <t>RODAPÉ DE MÁRMORE, NA COR BRANCO COMUM, ESP. 2CM, ALTURA DE 7CM, ACABAMENTO POLIDO, ASSENTAMENTO COM ARGAMASSA INDUSTRIALIZADA, INCLUSIVE REJUNTAMENTO</t>
  </si>
  <si>
    <t>RODAPÉ DE MADEIRA</t>
  </si>
  <si>
    <t>ED-50777</t>
  </si>
  <si>
    <t>RODAPÉ EM MADEIRA DE LEI, COM ACABAMENTO APARELHADO E CANTO BOLEADO, ALTURA DE 7CM, ESP. 2CM, INCLUSIVE FIXAÇÃO</t>
  </si>
  <si>
    <t>ED-6254</t>
  </si>
  <si>
    <t>RODAPÉ EM POLIESTIRENO, ALTURA 7CM, ASSENTADO COM COLA, INCLUSIVE CALAFETAÇÃO COM SILICONE</t>
  </si>
  <si>
    <t>RODAPÉ CIMENTADO</t>
  </si>
  <si>
    <t>ED-50770</t>
  </si>
  <si>
    <t>RODAPÉ COM ARGAMASSA, TRAÇO 1:3 (CIMENTO E AREIA), ESP. 2CM, ALTURA DE 10CM, INCLUSIVE ACABAMENTO DESEMPENADO/ALISADO COM COLHER DE PEDREIRO</t>
  </si>
  <si>
    <t>ED-50768</t>
  </si>
  <si>
    <t>RODAPÉ COM ARGAMASSA, TRAÇO 1:3 (CIMENTO E AREIA), ESP. 2CM, ALTURA DE 5CM, INCLUSIVE ACABAMENTO DESEMPENADO/ALISADO COM COLHER DE PEDREIRO</t>
  </si>
  <si>
    <t>ED-50769</t>
  </si>
  <si>
    <t>RODAPÉ COM ARGAMASSA, TRAÇO 1:3 (CIMENTO E AREIA), ESP. 2CM, ALTURA DE 7CM, INCLUSIVE ACABAMENTO DESEMPENADO/ALISADO COM COLHER DE PEDREIRO</t>
  </si>
  <si>
    <t>RODAPÉS INDUSTRIAL (ALTA RESISTÊNCIA)</t>
  </si>
  <si>
    <t>ED-50775</t>
  </si>
  <si>
    <t>RODAPÉ COM ARGAMASSA DE ALTA RESISTÊNCIA INDUSTRIAL, ACABAMENTO POLIDO, COR CINZA, ALTURA DE 5CM, INCLUSIVE POLIMENTO</t>
  </si>
  <si>
    <t>ED-50776</t>
  </si>
  <si>
    <t>RODAPÉ COM ARGAMASSA DE ALTA RESISTÊNCIA INDUSTRIAL, ACABAMENTO POLIDO, COR CINZA, ALTURA DE 7CM, INCLUSIVE POLIMENTO</t>
  </si>
  <si>
    <t>PEITORIL DE ARDÓSIA</t>
  </si>
  <si>
    <t>ED-50993</t>
  </si>
  <si>
    <t>PEITORIL DE ARDÓSIA COM PINGADEIRA, ESP. 2CM, ACABAMENTO NATURAL, ASSENTAMENTO COM ARGAMASSA INDUSTRIALIZADA, INCLUSIVE REJUNTAMENTO</t>
  </si>
  <si>
    <t>PEITORIL DE GRANITO</t>
  </si>
  <si>
    <t>ED-50997</t>
  </si>
  <si>
    <t>PEITORIL DE GRANITO, NA COR CINZA ANDORINHA, COM PINGADEIRA, ESP. 2CM, ACABAMENTO POLIDO, ASSENTAMENTO COM ARGAMASSA INDUSTRIALIZADA, INCLUSIVE REJUNTAMENTO</t>
  </si>
  <si>
    <t>ED-50998</t>
  </si>
  <si>
    <t>PEITORIL DE GRANITO, NA COR CINZA ANDORINHA, COM PINGADEIRA, ESP. 3CM, ACABAMENTO POLIDO, ASSENTAMENTO COM ARGAMASSA INDUSTRIALIZADA, INCLUSIVE REJUNTAMENTO</t>
  </si>
  <si>
    <t>PEITORIL DE MÁRMORE</t>
  </si>
  <si>
    <t>ED-50999</t>
  </si>
  <si>
    <t>PEITORIL DE MÁRMORE, NA COR BRANCO COMUM, COM PINGADEIRA, ESP. 2CM, ACABAMENTO POLIDO, ASSENTAMENTO COM ARGAMASSA INDUSTRIALIZADA, INCLUSIVE REJUNTAMENTO</t>
  </si>
  <si>
    <t>ED-51000</t>
  </si>
  <si>
    <t>PEITORIL DE MÁRMORE, NA COR BRANCO COMUM, COM PINGADEIRA, ESP. 3CM, ACABAMENTO POLIDO, ASSENTAMENTO COM ARGAMASSA INDUSTRIALIZADA, INCLUSIVE REJUNTAMENTO</t>
  </si>
  <si>
    <t>PEITORIL DE CONCRETO</t>
  </si>
  <si>
    <t>ED-50994</t>
  </si>
  <si>
    <t>PEITORIL EM CONCRETO PREPARADO EM OBRA COM BETONEIRA COM FCK DE 13,5MPA, LARGURA DE 20CM, ESP. 3CM, ACABAMENTO NATURAL, INCLUSIVE ASSENTAMENTO COM ARGAMASSA ARGAMASSA, TRAÇO 1:4 (CIMENTO E AREIA), COM PREPARO MECANIZADO</t>
  </si>
  <si>
    <t>ED-50995</t>
  </si>
  <si>
    <t>PEITORIL EM CONCRETO PREPARADO EM OBRA COM BETONEIRA COM FCK DE 13,5MPA, LARGURA DE 25CM, ESP. 3CM, ACABAMENTO NATURAL, INCLUSIVE ASSENTAMENTO COM ARGAMASSA ARGAMASSA, TRAÇO 1:4 (CIMENTO E AREIA), COM PREPARO MECANIZADO</t>
  </si>
  <si>
    <t>SOLEIRA DE ARDÓSIA</t>
  </si>
  <si>
    <t>ED-51001</t>
  </si>
  <si>
    <t>SOLEIRA DE ARDÓSIA, ESP. 2CM, ACABAMENTO NATURAL, ASSENTAMENTO COM ARGAMASSA INDUSTRIALIZADA, INCLUSIVE REJUNTAMENTO</t>
  </si>
  <si>
    <t>SOLEIRA DE GRANITINA E MARMORITE</t>
  </si>
  <si>
    <t>ED-50622</t>
  </si>
  <si>
    <t>SOLEIRA DE MARMORITE, COR CINZA, ESP. 3CM, ACABAMENTO POLIDO, INCLUSIVE APLICAÇÃO DE RESINA E POLIMENTO MECANIZADO</t>
  </si>
  <si>
    <t>SOLEIRA DE GRANITO</t>
  </si>
  <si>
    <t>ED-51002</t>
  </si>
  <si>
    <t>SOLEIRA DE GRANITO, NA COR CINZA ANDORINHA, ESP. 2CM, ACABAMENTO POLIDO, ASSENTAMENTO COM ARGAMASSA INDUSTRIALIZADA, INCLUSIVE REJUNTAMENTO</t>
  </si>
  <si>
    <t>ED-51003</t>
  </si>
  <si>
    <t>SOLEIRA DE GRANITO, NA COR CINZA ANDORINHA, ESP. 3CM, ACABAMENTO POLIDO, ASSENTAMENTO COM ARGAMASSA INDUSTRIALIZADA, INCLUSIVE REJUNTAMENTO</t>
  </si>
  <si>
    <t>SOLEIRA DE MÁRMORE</t>
  </si>
  <si>
    <t>ED-51004</t>
  </si>
  <si>
    <t>SOLEIRA DE MÁRMORE, NA COR BRANCO COMUM, ESP. 2CM, ACABAMENTO POLIDO, ASSENTAMENTO COM ARGAMASSA INDUSTRIALIZADA, INCLUSIVE REJUNTAMENTO</t>
  </si>
  <si>
    <t>ED-51005</t>
  </si>
  <si>
    <t>SOLEIRA DE MÁRMORE, NA COR BRANCO COMUM, ESP. 3CM, ACABAMENTO POLIDO, ASSENTAMENTO COM ARGAMASSA INDUSTRIALIZADA, INCLUSIVE REJUNTAMENTO</t>
  </si>
  <si>
    <t>REVESTIMENTOS</t>
  </si>
  <si>
    <t xml:space="preserve">REVESTIMENTO DE ARGAMASSA </t>
  </si>
  <si>
    <t>ED-50731</t>
  </si>
  <si>
    <t>CHAPISCO COM ARGAMASSA INDUSTRIALIZADA, ESP. 5MM, APLICADO EM ALVENARIA/ESTRUTURA DE CONCRETO COM DESEMPENADEIRA METÁLICA, INCLUSIVE ARGAMASSA COM PREPARO MECANIZADO</t>
  </si>
  <si>
    <t>ED-50730</t>
  </si>
  <si>
    <t>CHAPISCO COM ARGAMASSA, TRAÇO 1:2:3 (CIMENTO, AREIA E PEDRISCO), APLICADO COM COLHER, ESP. 5MM, INCLUSIVE ARGAMASSA COM PREPARO MECANIZADO</t>
  </si>
  <si>
    <t>ED-50729</t>
  </si>
  <si>
    <t>CHAPISCO COM ARGAMASSA, TRAÇO 1:3 (CIMENTO E AREIA), ESP. 5MM, APLICADO EM ALVENARIA COM PENEIRA, INCLUSIVE ARGAMASSA COM PREPARO MECANIZADO</t>
  </si>
  <si>
    <t>ED-50727</t>
  </si>
  <si>
    <t>CHAPISCO COM ARGAMASSA, TRAÇO 1:3 (CIMENTO E AREIA), ESP. 5MM, APLICADO EM ALVENARIA/ESTRUTURA DE CONCRETO COM COLHER, INCLUSIVE ARGAMASSA COM PREPARO MECANIZADO</t>
  </si>
  <si>
    <t>ED-50728</t>
  </si>
  <si>
    <t>CHAPISCO COM ARGAMASSA, TRAÇO 1:3 (CIMENTO E AREIA), ESP. 5MM, APLICADO EM TETO COM COLHER, INCLUSIVE ARGAMASSA COM PREPARO MECANIZADO</t>
  </si>
  <si>
    <t>ED-50732</t>
  </si>
  <si>
    <t>EMBOÇO COM ARGAMASSA, TRAÇO 1:6 (CIMENTO E AREIA), ESP. 20MM, APLICAÇÃO MANUAL, INCLUSIVE ARGAMASSA COM PREPARO MECANIZADO, EXCLUSIVE CHAPISCO</t>
  </si>
  <si>
    <t>ED-31651</t>
  </si>
  <si>
    <t>ESPALA EM CAMADA ÚNICA COM ARGAMASSA, TRAÇO 1:3 (CIMENTO E AREIA), COM ADITIVO IMPERMEABILIZANTE, ESP. 20MM, APLICAÇÃO MANUAL, INCLUSIVE ARGAMASSA COM PREPARO MECANIZADO</t>
  </si>
  <si>
    <t>ED-31650</t>
  </si>
  <si>
    <t>ESPALA EM CAMADA ÚNICA COM ARGAMASSA, TRAÇO 1:3 (CIMENTO E AREIA), ESP. 20MM, APLICAÇÃO MANUAL, INCLUSIVE ARGAMASSA COM PREPARO MECANIZADO</t>
  </si>
  <si>
    <t>ED-50761</t>
  </si>
  <si>
    <t>REBOCO COM ARGAMASSA, TRAÇO 1:2:8 (CIMENTO, CAL E AREIA), ESP. 20MM, APLICAÇÃO MANUAL, INCLUSIVE ARGAMASSA COM PREPARO MECANIZADO, EXCLUSIVE CHAPISCO</t>
  </si>
  <si>
    <t>ED-6282</t>
  </si>
  <si>
    <t>REBOCO COM ARGAMASSA, TRAÇO 1:2:8 (CIMENTO, CAL E AREIA), ESP. 25MM, APLICAÇÃO MANUAL, INCLUSIVE ARGAMASSA COM PREPARO MECANIZADO</t>
  </si>
  <si>
    <t>ED-6284</t>
  </si>
  <si>
    <t>REBOCO COM ARGAMASSA, TRAÇO 1:2:8 (CIMENTO, CAL E AREIA), ESP. 30MM, APLICAÇÃO MANUAL, INCLUSIVE ARGAMASSA COM PREPARO MECANIZADO</t>
  </si>
  <si>
    <t>ED-6286</t>
  </si>
  <si>
    <t>REBOCO COM ARGAMASSA, TRAÇO 1:2:8 (CIMENTO, CAL E AREIA), ESP. 35MM, APLICAÇÃO MANUAL, INCLUSIVE ARGAMASSA COM PREPARO MECANIZADO</t>
  </si>
  <si>
    <t>ED-6288</t>
  </si>
  <si>
    <t>REBOCO COM ARGAMASSA, TRAÇO 1:2:8 (CIMENTO, CAL E AREIA), ESP. 40MM, APLICAÇÃO MANUAL, INCLUSIVE ARGAMASSA COM PREPARO MECANIZADO</t>
  </si>
  <si>
    <t>ED-50760</t>
  </si>
  <si>
    <t>REBOCO COM ARGAMASSA, TRAÇO 1:2:9 (CIMENTO, CAL E AREIA), COM ADITIVO IMPERMEABILIZANTE, ESP. 20MM, APLICAÇÃO MANUAL, INCLUSIVE ARGAMASSA COM PREPARO MECANIZADO, EXCLUSIVE CHAPISCO</t>
  </si>
  <si>
    <t>ED-50759</t>
  </si>
  <si>
    <t>REBOCO COM ARGAMASSA, TRAÇO 1:7 (CIMENTO E AREIA), ESP. 20MM, APLICAÇÃO MANUAL, INCLUSIVE ARGAMASSA COM PREPARO MECANIZADO, EXCLUSIVE CHAPISCO</t>
  </si>
  <si>
    <t>ED-50762</t>
  </si>
  <si>
    <t>REVESTIMENTO COM ARGAMASSA EM CAMADA ÚNICA, APLICADO EM PAREDE, TRAÇO 1:3 (CIMENTO E AREIA), ESP. 20MM, APLICAÇÃO MANUAL, INCLUSIVE ARGAMASSA COM PREPARO MECANIZADO, EXCLUSIVE CHAPISCO</t>
  </si>
  <si>
    <t>ED-50763</t>
  </si>
  <si>
    <t>REVESTIMENTO COM ARGAMASSA EM CAMADA ÚNICA, APLICADO EM TETO, TRAÇO 1:3 (CIMENTO E AREIA), ESP. 20MM, APLICAÇÃO MANUAL, INCLUSIVE ARGAMASSA COM PREPARO MECANIZADO, EXCLUSIVE CHAPISCO</t>
  </si>
  <si>
    <t>REVESTIMENTO INTERNO DE GESSO</t>
  </si>
  <si>
    <t>ED-50736</t>
  </si>
  <si>
    <t>REVESTIMENTO DE GESSO EM PAREDE, ESP. 5MM, APLICAÇÃO MANUAL, INCLUSIVE ACABAMENTO SARRAFEADO</t>
  </si>
  <si>
    <t>ED-9066</t>
  </si>
  <si>
    <t>REVESTIMENTO DE GESSO EM TETO, ESP. 5MM, APLICAÇÃO MANUAL, INCLUSIVE ACABAMENTO SARRAFEADO</t>
  </si>
  <si>
    <t>REVESTIMENTO NATADO</t>
  </si>
  <si>
    <t>ED-9071</t>
  </si>
  <si>
    <t>REVESTIMENTO NATADO LISO, ESP. 5MM, APLICAÇÃO COM DESEMPENADEIRA METÁLICA, INCLUSIVE PREPARO MECANIZADO</t>
  </si>
  <si>
    <t>ED-50746</t>
  </si>
  <si>
    <t>REVESTIMENTO NATADO LISO, ESP. 5MM, APLICAÇÃO EM PAREDE COM DESEMPENADEIRA METÁLICA, INCLUSIVE REVESTIMENTO DE ARGAMASSA EM CAMADA ÚNICA, ESP. 20MM, COM PREPARO MECANIZADO, TRAÇO 1:3 (CIMENTO E AREIA), COM APLICAÇÃO MANUAL</t>
  </si>
  <si>
    <t>REVESTIMENTO EM CERÂMICA</t>
  </si>
  <si>
    <t>ED-50721</t>
  </si>
  <si>
    <t>CANTONEIRA EM ALUMÍNIO PARA ACABAMENTO/PROTEÇÃO DE QUINAS, INCLUSIVE FIXAÇÃO</t>
  </si>
  <si>
    <t>ED-50720</t>
  </si>
  <si>
    <t>CANTONEIRA EM PVC PARA ACABAMENTO/PROTEÇÃO DE QUINAS, INCLUSIVE FIXAÇÃO</t>
  </si>
  <si>
    <t>ED-50743</t>
  </si>
  <si>
    <t>LITOCERÂMICA, DIMENSÃO DA PEÇA (6X22,5)CM, ASSENTADO COM ARGAMASSA PRÉ-FABRICADA, INCLUSIVE REJUNTAMENTO</t>
  </si>
  <si>
    <t>ED-50715</t>
  </si>
  <si>
    <t>REVESTIMENTO COM AZULEJO BRANCO (15X15)CM, EM DIAGONAL, ASSENTAMENTO COM ARGAMASSA INDUSTRIALIZADA, INCLUSIVE REJUNTAMENTO</t>
  </si>
  <si>
    <t>ED-50716</t>
  </si>
  <si>
    <t>REVESTIMENTO COM AZULEJO BRANCO (15X15)CM, JUNTA A PRUMO, ASSENTAMENTO COM ARGAMASSA INDUSTRIALIZADA, INCLUSIVE REJUNTAMENTO</t>
  </si>
  <si>
    <t>ED-50717</t>
  </si>
  <si>
    <t>REVESTIMENTO COM AZULEJO BRANCO (20X20)CM, JUNTA A PRUMO, ASSENTAMENTO COM ARGAMASSA INDUSTRIALIZADA, INCLUSIVE REJUNTAMENTO</t>
  </si>
  <si>
    <t>ED-9081</t>
  </si>
  <si>
    <t>REVESTIMENTO COM CERÂMICA APLICADO EM PAREDE, ACABAMENTO ESMALTADO, AMBIENTE INTERNO/EXTERNO, PADRÃO EXTRA, DIMENSÃO DA PEÇA ATÉ 2025 CM2, PEI III, ASSENTAMENTO COM ARGAMASSA INDUSTRIALIZADA, INCLUSIVE REJUNTAMENTO</t>
  </si>
  <si>
    <t>ED-50749</t>
  </si>
  <si>
    <t>REVESTIMENTO COM PASTILHA DE VIDRO (VIDROTIL), ASSENTADO COM ARGAMASSA PRÉ-FABRICADA, INCLUSIVE REJUNTAMENTO</t>
  </si>
  <si>
    <t>ED-50750</t>
  </si>
  <si>
    <t>REVESTIMENTO COM PASTILHAS DE PORCELANA, ASSENTADO COM ARGAMASSA PRÉ-FABRICADA, INCLUSIVE REJUNTAMENTO</t>
  </si>
  <si>
    <t>REVESTIMENTO COM LADRILHO</t>
  </si>
  <si>
    <t>ED-50739</t>
  </si>
  <si>
    <t>REVESTIMENTO COM LADRILHO HIDRÁULICO APLICADO EM PAREDE (20X20)CM COM JUNTA SECA, NA COR NATURAL, ASSENTAMENTO COM ARGAMASSA INDUSTRIALIZADA</t>
  </si>
  <si>
    <t>ED-50740</t>
  </si>
  <si>
    <t>REVESTIMENTO COM LADRILHO HIDRÁULICO APLICADO EM PAREDE (25X25)CM COM JUNTA SECA, NA COR NATURAL, ASSENTAMENTO COM ARGAMASSA INDUSTRIALIZADA</t>
  </si>
  <si>
    <t>REVESTIMENTO DE MÁRMORE E GRANITO</t>
  </si>
  <si>
    <t>ED-50714</t>
  </si>
  <si>
    <t>REVESTIMENTO COM ARDÓSIA APLICADO EM PAREDE (40X40)CM, ESP. 1CM, ACABAMENTO NATURAL, ASSENTAMENTO COM ARGAMASSA INDUSTRIALIZADA, INCLUSIVE REJUNTAMENTO</t>
  </si>
  <si>
    <t>ED-50737</t>
  </si>
  <si>
    <t>REVESTIMENTO COM GRANITO, CINZA ANDORINHA, APLICADO EM PAREDE, ESP. 2CM, ASSENTAMENTO COM ARGAMASSA INDUSTRIALIZADA, AMBIENTE INTERNO/EXTERNO, ALTURA MÁXIMA DE 3M PARA APLICAÇÃO DO GRANITO, INCLUSIVE REJUNTAMENTO</t>
  </si>
  <si>
    <t>ED-50744</t>
  </si>
  <si>
    <t>REVESTIMENTO COM MÁRMORE BRANCO APLICADO EM PAREDE, ESP. 2CM, ASSENTAMENTO COM ARGAMASSA INDUSTRIALIZADA, AMBIENTE INTERNO/EXTERNO, ALTURA MÁXIMA DE 3M PARA APLICAÇÃO DO MÁRMORE, INCLUSIVE REJUNTAMENTO</t>
  </si>
  <si>
    <t>ED-50756</t>
  </si>
  <si>
    <t>REVESTIMENTO COM PEDRA SÃO TOMÉ APLICADO EM PAREDE (40X40)CM, ESP. 2CM, ACABAMENTO NATURAL, ASSENTAMENTO COM ARGAMASSA INDUSTRIALIZADA, AMBIENTE INTERNO/EXTERNO, ALTURA MÁXIMA DE 3M PARA APLICAÇÃO DA PEDRA, INCLUSIVE REJUNTAMENTO</t>
  </si>
  <si>
    <t>REVESTIMENTO EM LAMINADO E MADEIRA</t>
  </si>
  <si>
    <t>ED-9127</t>
  </si>
  <si>
    <t>PREPARAÇÃO PARA APLICAÇÃO DE LAMINADO MELAMÍNICO EM PAREDE, INCLUSIVE UMA (1) DEMÃO DE COLA DE CONTATO</t>
  </si>
  <si>
    <t>ED-50742</t>
  </si>
  <si>
    <t>REVESTIMENTO EM LAMBRIS DE MADEIRA, LARGURA 10CM, INCLUSIVE BARROTEAMENTO</t>
  </si>
  <si>
    <t>ED-9124</t>
  </si>
  <si>
    <t>REVESTIMENTO EM LAMINADO MELAMÍNICO APLICADO EM PAREDE, ACABAMENTO FOSCO, ESP. 0,8MM, ASSENTAMENTO COM COLA DE CONTATO, INCLUSIVE LIXAMENTO E PREPARAÇÃO DA PAREDE PARA ASSENTAMENTO</t>
  </si>
  <si>
    <t>ED-9125</t>
  </si>
  <si>
    <t>REVESTIMENTO EM LAMINADO MELAMÍNICO APLICADO SOBRE SUPERFÍCIE DE MADEIRA, ACABAMENTO FOSCO, ESP. 0,8MM, ASSENTAMENTO COM COLA DE CONTATO, INCLUSIVE LIXAMENTO E PREPARAÇÃO SUPERFÍCIE PARA ASSENTAMENTO</t>
  </si>
  <si>
    <t>REVESTIMENTO ESPECIAL</t>
  </si>
  <si>
    <t>ED-50765</t>
  </si>
  <si>
    <t>ISOLAMENTO TÉRMICO EM ARGAMASSA COM VERMICULITA, ESP. 4CM, INCLUSIVE PREPARO MANUAL DA ARGAMASSA E APLICAÇÃO</t>
  </si>
  <si>
    <t>ED-14750</t>
  </si>
  <si>
    <t>REVESTIMENTO COM ARGAMASSA BARITADA, ESPESSURA MAIOR QUE 10MM E MENOR OU IGUAL A 15MM, APLICAÇÃO MANUAL COM DESEMPENADEIRA, INCLUSIVE PREPARO MANUAL DA ARGAMASSA</t>
  </si>
  <si>
    <t>ED-50719</t>
  </si>
  <si>
    <t>REVESTIMENTO COM ARGAMASSA BARITADA, ESPESSURA MAIOR QUE 15MM E MENOR OU IGUAL A 20MM, APLICAÇÃO MANUAL COM DESEMPENADEIRA, INCLUSIVE PREPARO MANUAL DA ARGAMASSA</t>
  </si>
  <si>
    <t>ED-6292</t>
  </si>
  <si>
    <t>REVESTIMENTO COM ARGAMASSA BARITADA, ESPESSURA MAIOR QUE 20MM E MENOR OU IGUAL A 25MM, APLICAÇÃO MANUAL COM DESEMPENADEIRA, INCLUSIVE PREPARO MANUAL DA ARGAMASSA</t>
  </si>
  <si>
    <t>ED-6294</t>
  </si>
  <si>
    <t>REVESTIMENTO COM ARGAMASSA BARITADA, ESPESSURA MAIOR QUE 25MM E MENOR OU IGUAL A 30MM, APLICAÇÃO MANUAL COM DESEMPENADEIRA, INCLUSIVE PREPARO MANUAL DA ARGAMASSA</t>
  </si>
  <si>
    <t>ED-6296</t>
  </si>
  <si>
    <t>REVESTIMENTO COM ARGAMASSA BARITADA, ESPESSURA MAIOR QUE 30MM E MENOR OU IGUAL A 35MM, APLICAÇÃO MANUAL COM DESEMPENADEIRA, INCLUSIVE PREPARO MANUAL DA ARGAMASSA</t>
  </si>
  <si>
    <t>ED-6298</t>
  </si>
  <si>
    <t>REVESTIMENTO COM ARGAMASSA BARITADA, ESPESSURA MAIOR QUE 35MM E MENOR OU IGUAL A 40MM, APLICAÇÃO MANUAL COM DESEMPENADEIRA, INCLUSIVE PREPARO MANUAL DA ARGAMASSA</t>
  </si>
  <si>
    <t>ED-6299</t>
  </si>
  <si>
    <t>REVESTIMENTO COM ARGAMASSA BARITADA, ESPESSURA MAIOR QUE 40MM E MENOR OU IGUAL A 45MM, APLICAÇÃO MANUAL COM DESEMPENADEIRA, INCLUSIVE PREPARO MANUAL DA ARGAMASSA</t>
  </si>
  <si>
    <t>ED-6301</t>
  </si>
  <si>
    <t>REVESTIMENTO COM ARGAMASSA BARITADA, ESPESSURA MAIOR QUE 45MM E MENOR OU IGUAL A 50MM, APLICAÇÃO MANUAL COM DESEMPENADEIRA, INCLUSIVE PREPARO MANUAL DA ARGAMASSA</t>
  </si>
  <si>
    <t>ED-14749</t>
  </si>
  <si>
    <t>REVESTIMENTO COM ARGAMASSA BARITADA, ESPESSURA MAIOR QUE 5MM E MENOR OU IGUAL A 10MM, APLICAÇÃO MANUAL COM DESEMPENADEIRA, INCLUSIVE PREPARO MANUAL DA ARGAMASSA</t>
  </si>
  <si>
    <t>ED-14751</t>
  </si>
  <si>
    <t>REVESTIMENTO COM ARGAMASSA BARITADA, ESPESSURA MAIOR QUE 50MM E MENOR OU IGUAL A 55MM, APLICAÇÃO MANUAL COM DESEMPENADEIRA, INCLUSIVE PREPARO MANUAL DA ARGAMASSA</t>
  </si>
  <si>
    <t>ED-14752</t>
  </si>
  <si>
    <t>REVESTIMENTO COM ARGAMASSA BARITADA, ESPESSURA MAIOR QUE 55MM E MENOR OU IGUAL A 60MM, APLICAÇÃO MANUAL COM DESEMPENADEIRA, INCLUSIVE PREPARO MANUAL DA ARGAMASSA</t>
  </si>
  <si>
    <t>FORROS</t>
  </si>
  <si>
    <t>FORRO DE GESSO</t>
  </si>
  <si>
    <t>ED-49686</t>
  </si>
  <si>
    <t>FORRO EM CHAPA DE GESSO ACARTONADA, ESP. 12,5MM, COM FIXAÇÃO DO TIPO ESTRUTURADA EM PERFIL METÁLICO, EXCLUSIVE PERFIL TABICA, SANCA E MOLDURA, INCLUSIVE ACESSÓRIOS E FIXAÇÃO</t>
  </si>
  <si>
    <t>ED-49687</t>
  </si>
  <si>
    <t>FORRO EM CHAPA DE GESSO ACARTONADO, ESP. 12,5MM, COM FIXAÇÃO DO TIPO ARAMADO, EXCLUSIVE PERFIL TABICA, SANCA E MOLDURA, INCLUSIVE ACESSÓRIOS E FIXAÇÃO</t>
  </si>
  <si>
    <t>ED-49685</t>
  </si>
  <si>
    <t>FORRO EM PLACA DE GESSO LISO, DIMENSÃO (60X60)CM, COM FIXAÇÃO DO TIPO ARAMADO, EXCLUSIVE PERFIL TABICA, SANCA E MOLDURA, INCLUSIVE ACESSÓRIOS E FIXAÇÃO</t>
  </si>
  <si>
    <t>ED-28454</t>
  </si>
  <si>
    <t>PERFIL TABICA GALVANIZADO, TIPO LISA, COM ACABAMENTO EM PINTURA, NA COR BRANCA, PARA FORRO EM CHAPA DE GESSO ACARTONADO, INCLUSIVE ACESSÓRIOS DE FIXAÇÃO</t>
  </si>
  <si>
    <t>FORRO DE MADEIRA</t>
  </si>
  <si>
    <t>ED-49691</t>
  </si>
  <si>
    <t>CIMALHA PARA ACABAMENTO DE FORRO DE MADEIRA</t>
  </si>
  <si>
    <t>ED-49692</t>
  </si>
  <si>
    <t>FECHAMENTO DE EMPENA COM FORRO DE MADEIRA EM ANGELIM, INCLUSIVE ESTRUTURA DE FIXAÇÃO</t>
  </si>
  <si>
    <t>ED-49689</t>
  </si>
  <si>
    <t>FORRO DE MADEIRA EM ANGELIM, INCLUSIVE ESTRUTURA DE FIXAÇÃO, EXCLUSIVE CIMALHA DE ACABAMENTO</t>
  </si>
  <si>
    <t>ED-49690</t>
  </si>
  <si>
    <t>FORRO DE MADEIRA EM PINUS, INCLUSIVE ESTRUTURA DE FIXAÇÃO, EXCLUSIVE CIMALHA DE ACABAMENTO</t>
  </si>
  <si>
    <t>FORRO DE PVC</t>
  </si>
  <si>
    <t>ED-28728</t>
  </si>
  <si>
    <t>FORRO EM RÉGUA DE PVC, LARGURA 20CM, NA COR BRANCA, INCLUSIVE ESTRUTURA DE FIXAÇÃO E PENDURAIS METÁLICOS E ACESSÓRIOS DE FIXAÇÃO, EXCLUSIVE RODAFORRO OU MOLDURA</t>
  </si>
  <si>
    <t>ED-28751</t>
  </si>
  <si>
    <t>RODAFORRO EM PVC, TIPO "U", NA COR BRANCA, PARA FORRO EM RÉGUA DE PVC, INCLUSIVE ACESSÓRIOS DE FIXAÇÃO</t>
  </si>
  <si>
    <t>RODAFORRO, MOLDURA E ACESSÓRIOS</t>
  </si>
  <si>
    <t>ED-49688</t>
  </si>
  <si>
    <t>COLOCAÇÃO DE MOLDURA DE GESSO</t>
  </si>
  <si>
    <t>MARCENARIA E SERRALHERIA</t>
  </si>
  <si>
    <t>CORRIMÃO E GUARDA-CORPO</t>
  </si>
  <si>
    <t>ED-32000</t>
  </si>
  <si>
    <t>CORRIMÃO DUPLO EM TUBO GALVANIZADO, COM COSTURA, DIÂMETRO 1.1/2", ESP. 3MM, FIXADO EM ALVENARIA, INCLUSIVE SUPORTE PARA CORRIMÃO EM BARRA CHATA (1"X1/2"), EXCLUSIVE PINTURA</t>
  </si>
  <si>
    <t>ED-32001</t>
  </si>
  <si>
    <t>CORRIMÃO DUPLO EM TUBO GALVANIZADO, COM COSTURA, DIÂMETRO 1.1/2", ESP. 3MM, FIXADO EM PISO COM MONTANTE VERTICAL, DIÂMETRO 1.1/2", INCLUSIVE SUPORTE PARA CORRIMÃO EM BARRA CHATA (1"X1/2"), EXCLUSIVE PINTURA</t>
  </si>
  <si>
    <t>ED-32002</t>
  </si>
  <si>
    <t>CORRIMÃO INTERMEDIÁRIO DUPLO EM TUBO GALVANIZADO, COM COSTURA, DIÂMETRO 1.1/2", ESP. 3MM, FIXADO EM PISO COM MONTANTE VERTICAL, DIÂMETRO 1.1/2", INCLUSIVE SUPORTE PARA CORRIMÃO EM BARRA CHATA (1"X1/2"), EXCLUSIVE PINTURA</t>
  </si>
  <si>
    <t>ED-31997</t>
  </si>
  <si>
    <t>CORRIMÃO INTERMEDIÁRIO SIMPLES EM TUBO GALVANIZADO, COM COSTURA, CLASSE LEVE (NBR-5580), DIÂMETRO 1.1/2", ESP. 3MM, FIXADO EM PISO COM MONTANTE VERTICAL, DIÂMETRO 1.1/2", INCLUSIVE SUPORTE PARA CORRIMÃO EM BARRA CHATA (1"X1/2"), EXCLUSIVE PINTURA</t>
  </si>
  <si>
    <t>ED-50935</t>
  </si>
  <si>
    <t>CORRIMÃO SIMPLES EM TUBO GALVANIZADO, COM COSTURA, DIÂMETRO 1.1/2", ESP. 3MM, FIXADO EM ALVENARIA, INCLUSIVE SUPORTE PARA CORRIMÃO EM BARRA CHATA (1"X1/2"), EXCLUSIVE PINTURA</t>
  </si>
  <si>
    <t>ED-50936</t>
  </si>
  <si>
    <t>CORRIMÃO SIMPLES EM TUBO GALVANIZADO, COM COSTURA, DIÂMETRO 1.1/2", ESP. 3MM, FIXADO EM PISO COM MONTANTE VERTICAL, DIÂMETRO 1.1/2", INCLUSIVE SUPORTE PARA CORRIMÃO EM BARRA CHATA (1"X1/2"), EXCLUSIVE PINTURA</t>
  </si>
  <si>
    <t>ED-32098</t>
  </si>
  <si>
    <t>GUARDA-CORPO EXTERNO, ALTURA 130CM, EM TUBO GALVANIZADO, COM COSTURA, DIÂMETRO 2", ESP. 3MM, GRADIL COM DIVISÃO HORIZONTAL EM TUBO GALVANIZADO, COM COSTURA, DIÂMETRO 1", ESP. 3MM, EXCLUSIVE PINTURA</t>
  </si>
  <si>
    <t>ED-32097</t>
  </si>
  <si>
    <t>GUARDA-CORPO EXTERNO, ALTURA 130CM, EM TUBO GALVANIZADO, COM COSTURA, DIÂMETRO 2", ESP. 3MM, GRADIL COM DIVISÃO HORIZONTAL EM TUBO GALVANIZADO, COM COSTURA, DIÂMETRO 1", ESP. 3MM, INCLUSIVE CORRIMÃO DUPLO, EXCLUSIVE PINTURA</t>
  </si>
  <si>
    <t>ED-32096</t>
  </si>
  <si>
    <t>GUARDA-CORPO EXTERNO, ALTURA 130CM, EM TUBO GALVANIZADO, COM COSTURA, DIÂMETRO 2", ESP. 3MM, GRADIL COM DIVISÃO HORIZONTAL EM TUBO GALVANIZADO, COM COSTURA, DIÂMETRO 1", ESP. 3MM, INCLUSIVE CORRIMÃO SIMPLES, EXCLUSIVE PINTURA</t>
  </si>
  <si>
    <t>ED-32104</t>
  </si>
  <si>
    <t>GUARDA-CORPO EXTERNO, ALTURA 130CM, EM TUBO GALVANIZADO, COM COSTURA, DIÂMETRO 2", ESP. 3MM, GRADIL COM DIVISÃO VERTICAL EM TUBO GALVANIZADO, COM COSTURA, DIÂMETRO 1", ESP. 3MM, EXCLUSIVE PINTURA</t>
  </si>
  <si>
    <t>ED-32103</t>
  </si>
  <si>
    <t>GUARDA-CORPO EXTERNO, ALTURA 130CM, EM TUBO GALVANIZADO, COM COSTURA, DIÂMETRO 2", ESP. 3MM, GRADIL COM DIVISÃO VERTICAL EM TUBO GALVANIZADO, COM COSTURA, DIÂMETRO 1", ESP. 3MM, INCLUSIVE CORRIMÃO DUPLO, EXCLUSIVE PINTURA</t>
  </si>
  <si>
    <t>ED-32102</t>
  </si>
  <si>
    <t>GUARDA-CORPO EXTERNO, ALTURA 130CM, EM TUBO GALVANIZADO, COM COSTURA, DIÂMETRO 2", ESP. 3MM, GRADIL COM DIVISÃO VERTICAL EM TUBO GALVANIZADO, COM COSTURA, DIÂMETRO 1", ESP. 3MM, INCLUSIVE CORRIMÃO SIMPLES, EXCLUSIVE PINTURA</t>
  </si>
  <si>
    <t>ED-32063</t>
  </si>
  <si>
    <t>GUARDA-CORPO EXTERNO, ALTURA 130CM, EM TUBO GALVANIZADO, COM COSTURA, DIÂMETRO 2", ESP. 3MM, GRADIL COM QUADRO EM BARRA CHATA (1.1/4"X3/16") E DIVISÃO VERTICAL EM BARRA CHATA (1.1/2"X3/16"), EXCLUSIVE PINTURA</t>
  </si>
  <si>
    <t>ED-32062</t>
  </si>
  <si>
    <t>GUARDA-CORPO EXTERNO, ALTURA 130CM, EM TUBO GALVANIZADO, COM COSTURA, DIÂMETRO 2", ESP. 3MM, GRADIL COM QUADRO EM BARRA CHATA (1.1/4"X3/16") E DIVISÃO VERTICAL EM BARRA CHATA (1.1/2"X3/16"), INCLUSIVE CORRIMÃO DUPLO, EXCLUSIVE PINTURA</t>
  </si>
  <si>
    <t>ED-32061</t>
  </si>
  <si>
    <t>GUARDA-CORPO EXTERNO, ALTURA 130CM, EM TUBO GALVANIZADO, COM COSTURA, DIÂMETRO 2", ESP. 3MM, GRADIL COM QUADRO EM BARRA CHATA (1.1/4"X3/16") E DIVISÃO VERTICAL EM BARRA CHATA (1.1/2"X3/16"), INCLUSIVE CORRIMÃO SIMPLES, EXCLUSIVE PINTURA</t>
  </si>
  <si>
    <t>ED-32095</t>
  </si>
  <si>
    <t>GUARDA-CORPO INTERNO, ALTURA 110CM, EM TUBO GALVANIZADO, COM COSTURA, DIÂMETRO 2", ESP. 3MM, GRADIL COM DIVISÃO HORIZONTAL EM TUBO GALVANIZADO, COM COSTURA, DIÂMETRO 1", ESP. 3MM, EXCLUSIVE PINTURA</t>
  </si>
  <si>
    <t>ED-32094</t>
  </si>
  <si>
    <t>GUARDA-CORPO INTERNO, ALTURA 110CM, EM TUBO GALVANIZADO, COM COSTURA, DIÂMETRO 2", ESP. 3MM, GRADIL COM DIVISÃO HORIZONTAL EM TUBO GALVANIZADO, COM COSTURA, DIÂMETRO 1", ESP. 3MM, INCLUSIVE CORRIMÃO DUPLO, EXCLUSIVE PINTURA</t>
  </si>
  <si>
    <t>ED-32093</t>
  </si>
  <si>
    <t>GUARDA-CORPO INTERNO, ALTURA 110CM, EM TUBO GALVANIZADO, COM COSTURA, DIÂMETRO 2", ESP. 3MM, GRADIL COM DIVISÃO HORIZONTAL EM TUBO GALVANIZADO, COM COSTURA, DIÂMETRO 1", ESP. 3MM, INCLUSIVE CORRIMÃO SIMPLES, EXCLUSIVE PINTURA</t>
  </si>
  <si>
    <t>ED-32101</t>
  </si>
  <si>
    <t>GUARDA-CORPO INTERNO, ALTURA 110CM, EM TUBO GALVANIZADO, COM COSTURA, DIÂMETRO 2", ESP. 3MM, GRADIL COM DIVISÃO VERTICAL EM TUBO GALVANIZADO, COM COSTURA, DIÂMETRO 1", ESP. 3MM, EXCLUSIVE PINTURA</t>
  </si>
  <si>
    <t>ED-32100</t>
  </si>
  <si>
    <t>GUARDA-CORPO INTERNO, ALTURA 110CM, EM TUBO GALVANIZADO, COM COSTURA, DIÂMETRO 2", ESP. 3MM, GRADIL COM DIVISÃO VERTICAL EM TUBO GALVANIZADO, COM COSTURA, DIÂMETRO 1", ESP. 3MM, INCLUSIVE CORRIMÃO DUPLO, EXCLUSIVE PINTURA</t>
  </si>
  <si>
    <t>ED-32099</t>
  </si>
  <si>
    <t>GUARDA-CORPO INTERNO, ALTURA 110CM, EM TUBO GALVANIZADO, COM COSTURA, DIÂMETRO 2", ESP. 3MM, GRADIL COM DIVISÃO VERTICAL EM TUBO GALVANIZADO, COM COSTURA, DIÂMETRO 1", ESP. 3MM, INCLUSIVE CORRIMÃO SIMPLES, EXCLUSIVE PINTURA</t>
  </si>
  <si>
    <t>ED-32060</t>
  </si>
  <si>
    <t>GUARDA-CORPO INTERNO, ALTURA 110CM, EM TUBO GALVANIZADO, COM COSTURA, DIÂMETRO 2", ESP. 3MM, GRADIL COM QUADRO EM BARRA CHATA (1.1/4"X3/16") E DIVISÃO VERTICAL EM BARRA CHATA (1.1/2"X3/16"), EXCLUSIVE PINTURA</t>
  </si>
  <si>
    <t>ED-32059</t>
  </si>
  <si>
    <t>GUARDA-CORPO INTERNO, ALTURA 110CM, EM TUBO GALVANIZADO, COM COSTURA, DIÂMETRO 2", ESP. 3MM, GRADIL COM QUADRO EM BARRA CHATA (1.1/4"X3/16") E DIVISÃO VERTICAL EM BARRA CHATA (1.1/2"X3/16"), INCLUSIVE CORRIMÃO DUPLO, EXCLUSIVE PINTURA</t>
  </si>
  <si>
    <t>ED-32058</t>
  </si>
  <si>
    <t>GUARDA-CORPO INTERNO, ALTURA 110CM, EM TUBO GALVANIZADO, COM COSTURA, DIÂMETRO 2", ESP. 3MM, GRADIL COM QUADRO EM BARRA CHATA (1.1/4"X3/16") E DIVISÃO VERTICAL EM BARRA CHATA (1.1/2"X3/16"), INCLUSIVE CORRIMÃO SIMPLES, EXCLUSIVE PINTURA</t>
  </si>
  <si>
    <t>ALAMBRADO PARA QUADRA</t>
  </si>
  <si>
    <t>ED-50921</t>
  </si>
  <si>
    <t>ALAMBRADO PARA QUADRA ESPORTIVA, EM TELA DE ARAME GALVANIZADO COM TRAMA LOSANGULAR DE 2" (50,8MM) E FIO BWG12 (2,77MM), ALTURA 1M, EXCLUSIVE PINTURA, INCLUSIVE FIXAÇÃO E FORNECIMENTO EM QUADROS DE TUBOS DE AÇO CARBONO GALVANIZADO DIÂMETRO DE 50MM (2")</t>
  </si>
  <si>
    <t>ED-50920</t>
  </si>
  <si>
    <t>ALAMBRADO PARA QUADRA ESPORTIVA, EM TELA DE ARAME GALVANIZADO COM TRAMA LOSANGULAR DE 2" (50,8MM) E FIO BWG12 (2,77MM), ALTURA 4M, EXCLUSIVE PINTURA, INCLUSIVE FIXAÇÃO E FORNECIMENTO EM QUADROS DE TUBOS DE AÇO CARBONO GALVANIZADO DIÂMETRO DE 50MM (2") - CONFORME DETALHE 15 (PADRÃO ESCOLAR)</t>
  </si>
  <si>
    <t>ED-50922</t>
  </si>
  <si>
    <t>ALAMBRADO PARA QUADRA ESPORTIVA, EM TELA DE ARAME GALVANIZADO COM TRAMA LOSANGULAR DE 2" (50,8MM) E FIO BWG12 (2,77MM), ALTURA 6M, EXCLUSIVE PINTURA, INCLUSIVE FIXAÇÃO E FORNECIMENTO EM QUADROS DE TUBOS DE AÇO CARBONO GALVANIZADO DIÂMETRO DE 50MM (2")</t>
  </si>
  <si>
    <t>ED-9100</t>
  </si>
  <si>
    <t>ALAMBRADO PARA QUADRA ESPORTIVA, EM TELA DE ARAME GALVANIZADO COM TRAMA LOSANGULAR DE 2" (50,8MM) E FIO BWG12 (2,77MM), EXCLUSIVE PINTURA, INCLUSIVE FIXAÇÃO E FORNECIMENTO EM QUADROS DE TUBOS DE AÇO CARBONO GALVANIZADO DIÂMETRO DE 50MM (2")</t>
  </si>
  <si>
    <t>ED-26408</t>
  </si>
  <si>
    <t>PORTA PARA ALAMBRADO, COM UMA (1) FOLHA, DIMENSÃO (90X210)CM, EM TELA DE ARAME GALVANIZADO COM TRAMA LOSANGULAR DE 2" (50,8MM) E FIO BWG12 (2,77MM), EXCLUSIVE PINTURA, INCLUSIVE FIXAÇÃO E FORNECIMENTO EM QUADROS DE TUBOS DE AÇO CARBONO GALVANIZADO DIÂMETRO DE 50MM (2"), BATENTE, DOBRADIÇAS E CADEADO COM LARGURA DE 50MM</t>
  </si>
  <si>
    <t>PEÇA ESPECIAL DE SERRALHERIA</t>
  </si>
  <si>
    <t>ED-9814</t>
  </si>
  <si>
    <t>CONJUNTO DE TRÊS MASTROS DE PÁTIO PARA BANDEIRAS EM TUBO GALVANIZADO FLANGEADO, COM DOIS MASTROS DE ALTURA 6M E UM MASTRO DE ALTURA 7M, INCLUSIVE BASE DE CONCRETO</t>
  </si>
  <si>
    <t>ED-9809</t>
  </si>
  <si>
    <t>MASTRO DE PÁTIO PARA BANDEIRA EM TUBO GALVANIZADO FLANGEADO, ALTURA LIVRE 6M, EXCLUSIVE BASE DE CONCRETO</t>
  </si>
  <si>
    <t>ED-9818</t>
  </si>
  <si>
    <t>MASTRO DE PÁTIO PARA BANDEIRA EM TUBO GALVANIZADO FLANGEADO, ALTURA LIVRE 7M, EXCLUSIVE BASE DE CONCRETO</t>
  </si>
  <si>
    <t>ED-50967</t>
  </si>
  <si>
    <t>MASTRO PARA FACHADA</t>
  </si>
  <si>
    <t>U</t>
  </si>
  <si>
    <t>ED-50929</t>
  </si>
  <si>
    <t>SEGREGADOR/BATE-RODAS PARA ESTACIONAMENTO ENGASTADO, EM TUBO GALVANIZADO, DN 3" (75MM), ACABAMENTO EM PINTURA ESMALTE, INCLUSIVE ESCAVAÇÃO, CHUMBAMENTO, FORNECIMENTO DE CONCRETO E BOTA-FORA DO MATERIAL</t>
  </si>
  <si>
    <t>ALÇAPÃO METÁLICO</t>
  </si>
  <si>
    <t>ED-50923</t>
  </si>
  <si>
    <t>ALÇAPÃO (60X60)CM COM QUADRO DE CANTONEIRA METÁLICA 1"X 1/8", TAMPA EM CANTONEIRA 7/8"X 1/8" E CHAPA METÁLICA Nº18 VINCADA, INCLUSIVE FERROLHO, CADEADO E PINTURA ANTICORROSIVA</t>
  </si>
  <si>
    <t>ED-50925</t>
  </si>
  <si>
    <t>ALÇAPÃO (70X70)CM COM QUADRO DE CANTONEIRA METÁLICA 1"X 1/8", TAMPA EM CANTONEIRA 7/8"X 1/8" E CHAPA METÁLICA Nº18 VINCADA, INCLUSIVE FERROLHO, CADEADO E PINTURA ANTICORROSIVA</t>
  </si>
  <si>
    <t>ED-50924</t>
  </si>
  <si>
    <t>ALÇAPÃO (80X80)CM COM QUADRO DE CANTONEIRA METÁLICA 1"X 1/8", TAMPA EM CANTONEIRA 7/8"X 1/8" E CHAPA METÁLICA Nº18 VINCADA, INCLUSIVE FERROLHO, CADEADO E PINTURA ANTICORROSIVA</t>
  </si>
  <si>
    <t>ESCADA DE MARINHEIRO</t>
  </si>
  <si>
    <t>ED-50947</t>
  </si>
  <si>
    <t>DEGRAU DE ESCADA DE MARINHEIRO DE FERRO REDONDO DE 7/8" ENGASTADO</t>
  </si>
  <si>
    <t>ED-50949</t>
  </si>
  <si>
    <t>ESCADA MARINHEIRO - TUBO GALVANIZADO D = 3/4" E D = 1/2"</t>
  </si>
  <si>
    <t>ED-50948</t>
  </si>
  <si>
    <t>ESCADA MARINHEIRO COM GRADIL PROTETOR - D = 3/4"</t>
  </si>
  <si>
    <t>BATE-MACA</t>
  </si>
  <si>
    <t>ED-9637</t>
  </si>
  <si>
    <t>BATE MACA EM MADEIRA COM CORRIMÃO, INCLUSIVE ACESSÓRIO DE FIXAÇÃO E APLICAÇÃO DE VERNIZ SINTÉTICO MARÍTIMO, DUAS (2) DEMÃOS, ACABAMENTO TIPO FOSCO</t>
  </si>
  <si>
    <t>ED-49582</t>
  </si>
  <si>
    <t>BATE MACA EM MADEIRA SEM CORRIMÃO, INCLUSIVE ACESSÓRIO DE FIXAÇÃO E APLICAÇÃO DE VERNIZ SINTÉTICO MARÍTIMO, DUAS (2) DEMÃOS, ACABAMENTO TIPO FOSCO</t>
  </si>
  <si>
    <t>ED-49583</t>
  </si>
  <si>
    <t>PROTETOR DE PAREDE/BATE MACA CURVO EM PVC RÍGIDO DE ALTO IMPACTO, LARGURA 20CM, INCLUSIVE BASE DE FIXAÇÃO, TERMINAIS DE ACABAMENTO E ACESSÓRIOS</t>
  </si>
  <si>
    <t>PINTURA</t>
  </si>
  <si>
    <t>LIXAMENTO PARA PINTURA</t>
  </si>
  <si>
    <t>ED-50505</t>
  </si>
  <si>
    <t>LIXAMENTO MANUAL EM PAREDE PARA REMOÇÃO DE TINTA</t>
  </si>
  <si>
    <t>ED-50507</t>
  </si>
  <si>
    <t>LIXAMENTO MANUAL EM SUPERFÍCIE DE MADEIRA PARA REMOÇÃO DE TINTA</t>
  </si>
  <si>
    <t>ED-50508</t>
  </si>
  <si>
    <t>LIXAMENTO MANUAL EM SUPERFÍCIE METÁLICA PARA REMOÇÃO DE TINTA</t>
  </si>
  <si>
    <t>ED-50506</t>
  </si>
  <si>
    <t>LIXAMENTO MANUAL EM TETO PARA REMOÇÃO DE TINTA</t>
  </si>
  <si>
    <t>SELADOR PAREDE</t>
  </si>
  <si>
    <t>ED-50514</t>
  </si>
  <si>
    <t>PREPARAÇÃO PARA EMASSAMENTO OU PINTURA (LÁTEX/ACRÍLICA) EM PAREDE, INCLUSIVE UMA (1) DEMÃO DE SELADOR ACRÍLICO</t>
  </si>
  <si>
    <t>ED-50516</t>
  </si>
  <si>
    <t>PREPARAÇÃO PARA EMASSAMENTO OU PINTURA (LÁTEX/ACRÍLICA) EM PAREDE OU FORRO EM CHAPA DE GESSO ACARTONADO (DRYWALL), INCLUSIVE UMA (1) DEMÃO DE SELADOR ACRÍLICO</t>
  </si>
  <si>
    <t>ED-50515</t>
  </si>
  <si>
    <t>PREPARAÇÃO PARA EMASSAMENTO OU PINTURA (LÁTEX/ACRÍLICA) EM TETO, INCLUSIVE UMA (1) DEMÃO DE SELADOR ACRÍLICO</t>
  </si>
  <si>
    <t>MASSA CORRIDA (PVA E ACRÍLICA)</t>
  </si>
  <si>
    <t>ED-50485</t>
  </si>
  <si>
    <t>EMASSAMENTO EM FORRO DE GESSO COM MASSA ACRÍLICA, UMA (1) DEMÃO, INCLUSIVE LIXAMENTO PARA PINTURA</t>
  </si>
  <si>
    <t>ED-50486</t>
  </si>
  <si>
    <t>EMASSAMENTO EM FORRO DE GESSO COM MASSA CORRIDA (PVA), UMA (1) DEMÃO, INCLUSIVE LIXAMENTO PARA PINTURA</t>
  </si>
  <si>
    <t>ED-50474</t>
  </si>
  <si>
    <t>EMASSAMENTO EM PAREDE COM MASSA ACRÍLICA, DUAS (2) DEMÃOS, INCLUSIVE LIXAMENTO PARA PINTURA</t>
  </si>
  <si>
    <t>ED-50473</t>
  </si>
  <si>
    <t>EMASSAMENTO EM PAREDE COM MASSA ACRÍLICA, UMA (1) DEMÃO, INCLUSIVE LIXAMENTO PARA PINTURA</t>
  </si>
  <si>
    <t>ED-50478</t>
  </si>
  <si>
    <t>EMASSAMENTO EM PAREDE COM MASSA CORRIDA (PVA), DUAS (2) DEMÃOS, INCLUSIVE LIXAMENTO PARA PINTURA</t>
  </si>
  <si>
    <t>ED-50477</t>
  </si>
  <si>
    <t>EMASSAMENTO EM PAREDE COM MASSA CORRIDA (PVA), UMA (1) DEMÃO, INCLUSIVE LIXAMENTO PARA PINTURA</t>
  </si>
  <si>
    <t>ED-50483</t>
  </si>
  <si>
    <t>EMASSAMENTO EM PAREDE EM CHAPA DE GESSO ACARTONADO (DRYWALL) COM MASSA ACRÍLICA, UMA (1) DEMÃO, INCLUSIVE LIXAMENTO PARA PINTURA</t>
  </si>
  <si>
    <t>ED-50484</t>
  </si>
  <si>
    <t>EMASSAMENTO EM PAREDE EM CHAPA DE GESSO ACARTONADO (DRYWALL) COM MASSA CORRIDA (PVA), UMA (1) DEMÃO, INCLUSIVE LIXAMENTO PARA PINTURA</t>
  </si>
  <si>
    <t>ED-50476</t>
  </si>
  <si>
    <t>EMASSAMENTO EM TETO COM MASSA ACRÍLICA, DUAS (2) DEMÃOS, INCLUSIVE LIXAMENTO PARA PINTURA</t>
  </si>
  <si>
    <t>ED-50475</t>
  </si>
  <si>
    <t>EMASSAMENTO EM TETO COM MASSA ACRÍLICA, UMA (1) DEMÃO, INCLUSIVE LIXAMENTO PARA PINTURA</t>
  </si>
  <si>
    <t>ED-50480</t>
  </si>
  <si>
    <t>EMASSAMENTO EM TETO COM MASSA CORRIDA (PVA), DUAS (2) DEMÃOS, INCLUSIVE LIXAMENTO PARA PINTURA</t>
  </si>
  <si>
    <t>ED-50479</t>
  </si>
  <si>
    <t>EMASSAMENTO EM TETO COM MASSA CORRIDA (PVA), UMA (1) DEMÃO, INCLUSIVE LIXAMENTO PARA PINTURA</t>
  </si>
  <si>
    <t>PINTURA LÁTEX (PVA)</t>
  </si>
  <si>
    <t>ED-50498</t>
  </si>
  <si>
    <t>PINTURA LÁTEX (PVA) EM PAREDE, DUAS (2) DEMÃOS, EXCLUSIVE SELADOR ACRÍLICO E MASSA ACRÍLICA/CORRIDA (PVA)</t>
  </si>
  <si>
    <t>ED-50502</t>
  </si>
  <si>
    <t>PINTURA LÁTEX (PVA) EM PAREDE, DUAS (2) DEMÃOS, INCLUSIVE UMA (1) DEMÃO DE MASSA CORRIDA (PVA), EXCLUSIVE SELADOR ACRÍLICO</t>
  </si>
  <si>
    <t>ED-50500</t>
  </si>
  <si>
    <t>PINTURA LÁTEX (PVA) EM PAREDE, TRÊS (3) DEMÃOS, EXCLUSIVE SELADOR ACRÍLICO E MASSA ACRÍLICA/CORRIDA (PVA)</t>
  </si>
  <si>
    <t>ED-50504</t>
  </si>
  <si>
    <t>PINTURA LÁTEX (PVA) EM RODAPÉ OU MOLDURAS (ALTURA DE 5 CM A 7C M), EXCLUSIVE SELADOR ACRÍLICO</t>
  </si>
  <si>
    <t>ED-50499</t>
  </si>
  <si>
    <t>PINTURA LÁTEX (PVA) EM TETO, DUAS (2) DEMÃOS, EXCLUSIVE SELADOR ACRÍLICO E MASSA ACRÍLICA/CORRIDA (PVA)</t>
  </si>
  <si>
    <t>ED-50503</t>
  </si>
  <si>
    <t>PINTURA LÁTEX (PVA) EM TETO, DUAS (2) DEMÃOS, INCLUSIVE UMA (1) DEMÃO DE MASSA CORRIDA (PVA), EXCLUSIVE SELADOR ACRÍLICO</t>
  </si>
  <si>
    <t>ED-50501</t>
  </si>
  <si>
    <t>PINTURA LÁTEX (PVA) EM TETO, TRÊS (3) DEMÃOS, EXCLUSIVE SELADOR ACRÍLICO E MASSA ACRÍLICA/CORRIDA (PVA)</t>
  </si>
  <si>
    <t>PINTURA ACRÍLICA</t>
  </si>
  <si>
    <t>ED-50451</t>
  </si>
  <si>
    <t>PINTURA ACRÍLICA EM PAREDE, DUAS (2) DEMÃOS, EXCLUSIVE SELADOR ACRÍLICO E MASSA ACRÍLICA/CORRIDA (PVA)</t>
  </si>
  <si>
    <t>ED-50455</t>
  </si>
  <si>
    <t>PINTURA ACRÍLICA EM PAREDE, DUAS (2) DEMÃOS, INCLUSIVE UMA (1) DEMÃO DE MASSA CORRIDA (PVA), EXCLUSIVE SELADOR ACRÍLICO</t>
  </si>
  <si>
    <t>ED-50453</t>
  </si>
  <si>
    <t>PINTURA ACRÍLICA EM PAREDE, TRÊS (3) DEMÃOS, EXCLUSIVE SELADOR ACRÍLICO E MASSA ACRÍLICA/CORRIDA (PVA)</t>
  </si>
  <si>
    <t>ED-50452</t>
  </si>
  <si>
    <t>PINTURA ACRÍLICA EM TETO, DUAS (2) DEMÃOS, EXCLUSIVE SELADOR ACRÍLICO E MASSA ACRÍLICA/CORRIDA (PVA)</t>
  </si>
  <si>
    <t>ED-50456</t>
  </si>
  <si>
    <t>PINTURA ACRÍLICA EM TETO, DUAS (2) DEMÃOS, INCLUSIVE UMA (1) DEMÃO DE MASSA CORRIDA (PVA), EXCLUSIVE SELADOR ACRÍLICO</t>
  </si>
  <si>
    <t>ED-50454</t>
  </si>
  <si>
    <t>PINTURA ACRÍLICA EM TETO, TRÊS (3) DEMÃOS, EXCLUSIVE SELADOR ACRÍLICO E MASSA ACRÍLICA/CORRIDA (PVA)</t>
  </si>
  <si>
    <t>PINTURA A CAL</t>
  </si>
  <si>
    <t>ED-50470</t>
  </si>
  <si>
    <t>PINTURA EM CAIAÇÃO PARA AMBIENTE EXTERNO,TRÊS (3) DEMÃOS, INCLUSIVE PIGMENTO E FIXADOR DE CAL</t>
  </si>
  <si>
    <t>ED-50469</t>
  </si>
  <si>
    <t>PINTURA EM CAIAÇÃO PARA AMBIENTE INTERNO,TRÊS (3) DEMÃOS, INCLUSIVE PIGMENTO E FIXADOR DE CAL</t>
  </si>
  <si>
    <t>MASSA CORRIDA SOBRE MADEIRA</t>
  </si>
  <si>
    <t>ED-50481</t>
  </si>
  <si>
    <t>EMASSAMENTO A ÓLEO SOBRE MADEIRA, UMA (1) DEMÃO, INCLUSIVE LIXAMENTO PARA PINTURA</t>
  </si>
  <si>
    <t>ED-50482</t>
  </si>
  <si>
    <t>EMASSAMENTO EM ESQUADRIA DE MADEIRA COM MASSA A ÓLEO, DUAS (2) DEMÃOS, INCLUSIVE LIXAMENTO PARA PINTURA  A ÓLEO OU ESMALTE</t>
  </si>
  <si>
    <t>PINTURA PRESERVATIVA PARA MADEIRA</t>
  </si>
  <si>
    <t>ED-50512</t>
  </si>
  <si>
    <t>PINTURA PRESERVATIVA COM CUPINICIDA EM MADEIRA SECA, DUAS (2) DEMÃOS</t>
  </si>
  <si>
    <t>ED-50511</t>
  </si>
  <si>
    <t>PINTURA PRESERVATIVA COM CUPINICIDA EM MADEIRA SECA, DUAS (2) DEMÃOS, INCLUSIVE DUAS (2) DEMÃOS DE VERNIZ SINTÉTICO MARÍTIMO, ACABAMENTO TIPO FOSCO</t>
  </si>
  <si>
    <t>PINTURA VERNIZ SOBRE MADEIRA</t>
  </si>
  <si>
    <t>ED-1454</t>
  </si>
  <si>
    <t>PINTURA COM VERNIZ IMPREGNANTE EM SUPERFÍCIE DE MADEIRA, DUAS (2) DEMÃOS, ACABAMENTO TIPO FOSCO</t>
  </si>
  <si>
    <t>ED-9026</t>
  </si>
  <si>
    <t>PINTURA COM VERNIZ SINTÉTICO MARÍTIMO EM BATE MACA DE MADEIRA SEM CORRIMÃO, COM LARGURA DE 15CM E ESP. 2CM, DUAS (2) DEMÃOS, ACABAMENTO TIPO FOSCO</t>
  </si>
  <si>
    <t>ED-50527</t>
  </si>
  <si>
    <t>PINTURA COM VERNIZ SINTÉTICO MARÍTIMO EM ESQUADRIAS DE MADEIRA, DUAS (2) DEMÃOS, ACABAMENTO TIPO ACETINADO (BRILHO SÚTIL)</t>
  </si>
  <si>
    <t>ED-50526</t>
  </si>
  <si>
    <t>PINTURA COM VERNIZ SINTÉTICO MARÍTIMO EM ESQUADRIAS DE MADEIRA, DUAS (2) DEMÃOS, ACABAMENTO TIPO BRILHANTE</t>
  </si>
  <si>
    <t>ED-50528</t>
  </si>
  <si>
    <t>PINTURA COM VERNIZ SINTÉTICO MARÍTIMO EM ESQUADRIAS DE MADEIRA, DUAS (2) DEMÃOS, ACABAMENTO TIPO FOSCO</t>
  </si>
  <si>
    <t>ED-50531</t>
  </si>
  <si>
    <t>PINTURA COM VERNIZ SINTÉTICO MARÍTIMO EM RÉGUAS PARA FIXAÇÃO CARTAZES E PROTEÇÃO DE CARTEIRAS, COM LARGURA DE 10CM E ESP. 2CM, DUAS (2) DEMÃOS, ACABAMENTO TIPO FOSCO</t>
  </si>
  <si>
    <t>CERA EM ESQUADRIA DE MADEIRA</t>
  </si>
  <si>
    <t>ED-50471</t>
  </si>
  <si>
    <t>APLICAÇÃO DE CERA EM ESQUADRIAS DE MADEIRA, TRÊS (3) DEMÃOS, INCLUSIVE APLICAÇÃO DE SELADOR PARA MADEIRA</t>
  </si>
  <si>
    <t>ED-50472</t>
  </si>
  <si>
    <t>APLICAÇÃO DE CERA EM RODAPÉS COM ALTURA DE 10 CM, TRÊS (3) DEMÃOS, INCLUSIVE APLICAÇÃO DE SELADOR PARA MADEIRA</t>
  </si>
  <si>
    <t>PINTURA ESMALTE SOBRE MADEIRA</t>
  </si>
  <si>
    <t>ED-14801</t>
  </si>
  <si>
    <t>PINTURA ESMALTE BASE ÁGUA EM SUPERFÍCIE DE MADEIRA, TRÊS (3) DEMÃOS, EXCLUSIVE FUNDO NIVELADOR E MASSA A ÓLEO</t>
  </si>
  <si>
    <t>ED-50493</t>
  </si>
  <si>
    <t>PINTURA ESMALTE BASE SOLVENTE EM ESQUADRIA DE MADEIRA, DUAS (2) DEMÃOS, INCLUSIVE UMA (1) DEMÃO DE FUNDO NIVELADOR, EXCLUSIVE MASSA A ÓLEO</t>
  </si>
  <si>
    <t>ED-28438</t>
  </si>
  <si>
    <t>PINTURA ESMALTE BASE SOLVENTE EM SUPERFÍCIE DE MADEIRA, DUAS (2) DEMÃOS, EXCLUSIVE FUNDO NIVELADOR E MASSA A ÓLEO</t>
  </si>
  <si>
    <t>ED-28437</t>
  </si>
  <si>
    <t>PINTURA ESMALTE BASE SOLVENTE EM SUPERFÍCIE DE MADEIRA, DUAS (2) DEMÃOS, INCLUSIVE UMA (1) DEMÃO DE FUNDO NIVELADOR, EXCLUSIVE MASSA A ÓLEO</t>
  </si>
  <si>
    <t>PINTURA ESMALTE SOBRE CONCRETO/ ALVENARIA</t>
  </si>
  <si>
    <t>ED-14802</t>
  </si>
  <si>
    <t>PINTURA ESMALTE BASE ÁGUA EM SUPERFÍCIE DE CONCRETO/ALVENARIA, TRÊS (3) DEMÃOS, EXCLUSIVE SELADOR ACRÍLICO E MASSA ACRÍLICA/CORRIDA (PVA)</t>
  </si>
  <si>
    <t>ED-50509</t>
  </si>
  <si>
    <t>PINTURA ESMALTE BASE SOLVENTE EM SUPERFÍCIE DE CONCRETO/ALVENARIA, DUAS (2) DEMÃOS, EXCLUSIVE SELADOR ACRÍLICO E MASSA ACRÍLICA/CORRIDA (PVA)</t>
  </si>
  <si>
    <t>ED-50510</t>
  </si>
  <si>
    <t>PINTURA ESMALTE BASE SOLVENTE EM SUPERFÍCIE DE CONCRETO/ALVENARIA, TRÊS (3) DEMÃOS, EXCLUSIVE SELADOR ACRÍLICO E MASSA ACRÍLICA/CORRIDA (PVA)</t>
  </si>
  <si>
    <t>PINTURA ESMALTE SOBRE METAIS</t>
  </si>
  <si>
    <t>ED-50532</t>
  </si>
  <si>
    <t>PINTURA ANTICORROSIVA A BASE DE ÓXIDO DE FERRO (ZARCÃO) EM ESQUADRIA E SUPERFÍCIE METÁLICA, UMA (1) DEMÃO</t>
  </si>
  <si>
    <t>ED-14800</t>
  </si>
  <si>
    <t>PINTURA ESMALTE BASE ÁGUA EM SUPERFÍCIES METÁLICAS, TRÊS (3) DEMÃOS, EXCLUSIVE FUNDO ANTICORROSIVO</t>
  </si>
  <si>
    <t>ED-50491</t>
  </si>
  <si>
    <t>PINTURA ESMALTE BASE SOLVENTE EM ESQUADRIAS DE FERRO, DUAS (2) DEMÃOS, INCLUSIVE UMA (1) DEMÃO DE FUNDO ANTICORROSIVO</t>
  </si>
  <si>
    <t>ED-50492</t>
  </si>
  <si>
    <t>PINTURA ESMALTE BASE SOLVENTE EM ESTRUTURA DE AÇO CARBONO, DUAS (2) DEMÃOS, EXCLUSIVE FUNDO ANTICORROSIVO</t>
  </si>
  <si>
    <t>ED-50497</t>
  </si>
  <si>
    <t>PINTURA ESMALTE BASE SOLVENTE EM ESTRUTURA METÁLICA, DUAS (2) DEMÃOS, INCLUSIVE UMA (1) DEMÃO FUNDO ANTICORROSIVO</t>
  </si>
  <si>
    <t>ED-50495</t>
  </si>
  <si>
    <t>PINTURA ESMALTE BASE SOLVENTE EM SUPERFÍCIES METÁLICAS, DUAS (2) DEMÃOS, INCLUSIVE UMA (1) DEMÃO DE FUNDO ANTICORROSIVO</t>
  </si>
  <si>
    <t>ED-50496</t>
  </si>
  <si>
    <t>PINTURA ESMALTE BASE SOLVENTE EM TUBO GALVANIZADO, DUAS (2) DEMÃOS, INCLUSIVE UMA (1) DEMÃO DE FUNDO ANTICORROSIVO</t>
  </si>
  <si>
    <t>PINTURA EPÓXI EM PAREDE</t>
  </si>
  <si>
    <t>ED-9917</t>
  </si>
  <si>
    <t>PINTURA EPÓXI EM PAREDE, DUAS (2) DEMÃOS, EXCLUSIVE SELADOR ACRÍLICO E MASSA ACRÍLICA/CORRIDA (PVA)</t>
  </si>
  <si>
    <t>ED-9919</t>
  </si>
  <si>
    <t>PINTURA EPÓXI EM PAREDE, DUAS (2) DEMÃOS, INCLUSIVE UMA (1) DEMÃO DE MASSA ACRÍLICA, EXCLUSIVE SELADOR ACRÍLICO</t>
  </si>
  <si>
    <t>ED-9918</t>
  </si>
  <si>
    <t>PINTURA EPÓXI EM PAREDE, TRÊS (3) DEMÃOS, EXCLUSIVE SELADOR ACRÍLICO E MASSA ACRÍLICA/CORRIDA (PVA)</t>
  </si>
  <si>
    <t>PINTURA EPÓXI EM PISO</t>
  </si>
  <si>
    <t>ED-9937</t>
  </si>
  <si>
    <t>PINTURA EPÓXI EM PISO, DUAS (2) DEMÃOS, EXCLUSIVE PRIMER EPÓXI, INCLUSIVE LIMPEZA DA SUPERFÍCIE A SER APLICADO MATERIAL</t>
  </si>
  <si>
    <t>ED-9934</t>
  </si>
  <si>
    <t>PINTURA EPÓXI EM PISO, DUAS (2) DEMÃOS, INCLUSIVE UMA (1) DEMÃO DE PRIMER EPÓXI</t>
  </si>
  <si>
    <t>ED-9933</t>
  </si>
  <si>
    <t>PINTURA EPÓXI EM PISO, DUAS (2) DEMÃOS, INCLUSIVE UMA (1) DEMÃO DE PRIMER EPÓXI E PREPARAÇÃO DA SUPERFÍCIE COM ARGAMASSA AUTONIVELANTE, ESP.4MM</t>
  </si>
  <si>
    <t>ED-16659</t>
  </si>
  <si>
    <t>PINTURA LÁTEX (PVA) EM SUPERFÍCIE DE MADEIRA, DUAS (2) DEMÃOS, EXCLUSIVE SELADOR ACRÍLICO E MASSA ACRÍLICA/CORRIDA (PVA)</t>
  </si>
  <si>
    <t>ED-9935</t>
  </si>
  <si>
    <t>PREPARAÇÃO PARA PINTURA (EPÓXI) EM PISO, INCLUSIVE UMA (1) DEMÃO DE PRIMER EPÓXI</t>
  </si>
  <si>
    <t>PINTURA EPÓXI EM METAIS</t>
  </si>
  <si>
    <t>ED-50487</t>
  </si>
  <si>
    <t>PINTURA EPÓXI EM SUPERFÍCIES DE AÇO CARBONO, DUAS (2) DEMÃOS</t>
  </si>
  <si>
    <t>ED-50488</t>
  </si>
  <si>
    <t>PINTURA EPÓXI EM SUPERFÍCIES DE AÇO CARBONO, DUAS (2) DEMÃOS, APLICAÇÃO MECÂNICA</t>
  </si>
  <si>
    <t>PINTURA E VERNIZ EM CONCRETO</t>
  </si>
  <si>
    <t>ED-50517</t>
  </si>
  <si>
    <t>PINTURA A BASE DE RESINA DE SILICONE EM CONCRETO OU ALVENARIA APARENTE, DUAS (2) DEMÃOS</t>
  </si>
  <si>
    <t>ED-50513</t>
  </si>
  <si>
    <t>PINTURA COM RESINA ACRÍLICA EM CONCRETO, DUAS (2) DEMÃOS, INCLUSIVE UMA (1) DEMÃO DE SELADOR ACRÍLICO</t>
  </si>
  <si>
    <t>ED-50525</t>
  </si>
  <si>
    <t>PINTURA COM VERNIZ ACRÍLICO EM ALVENARIA OU CONCRETO, DUAS (2) DEMÃOS, INCLUSIVE PREPARAÇÃO DA SUPERFÍCIE COM LIXAMENTO</t>
  </si>
  <si>
    <t>REVESTIMENTO TEXTURIZADO</t>
  </si>
  <si>
    <t>ED-9013</t>
  </si>
  <si>
    <t>PINTURA COM TEXTURA ACRÍLICA COM DESEMPENADEIRA DE AÇO, EXCLUSIVE SELADOR ACRÍLICO/FUNDO PREPARADOR</t>
  </si>
  <si>
    <t>ED-50519</t>
  </si>
  <si>
    <t>PINTURA COM TEXTURA ACRÍLICA COM DESEMPENADEIRA DE AÇO, INCLUSIVE UMA (1) DEMÃO DE SELADOR ACRÍLICO</t>
  </si>
  <si>
    <t>ED-50520</t>
  </si>
  <si>
    <t>PINTURA COM TEXTURA ACRÍLICA COM ROLO, EXCLUSIVE SELADOR ACRÍLICO/FUNDO PREPARADOR</t>
  </si>
  <si>
    <t>ED-50521</t>
  </si>
  <si>
    <t>PINTURA COM TEXTURA ACRÍLICA COM ROLO, INCLUSIVE UMA (1) DEMÃO DE SELADOR ACRÍLICO</t>
  </si>
  <si>
    <t>PINTURA ESPECIAL</t>
  </si>
  <si>
    <t>ED-50467</t>
  </si>
  <si>
    <t>PINTURA COM  TINTA A BASE DE BORRACHA CLORADA EM REVESTIMENTO CIMENTÍCIO OU CONCRETO, DUAS (2) DEMÃOS</t>
  </si>
  <si>
    <t>ED-50466</t>
  </si>
  <si>
    <t>PINTURA COM  TINTA A BASE DE BORRACHA CLORADA EM TELHAS DE FIBROCIMENTO, DUAS (2) DEMÃOS</t>
  </si>
  <si>
    <t>ED-50465</t>
  </si>
  <si>
    <t>PINTURA COM TINTA A BASE DE BORRACHA CLORADA EM FAIXAS DE DEMARCAÇÃO DE PISO, DUAS (2) DEMÃOS, FAIXA COM LARGURA DE 5 CM, APLICAÇÃO MECÂNICA</t>
  </si>
  <si>
    <t>PINTURA PARA VAGA DE GARAGEM</t>
  </si>
  <si>
    <t>ED-50460</t>
  </si>
  <si>
    <t>PINTURA ACRÍLICA PARA PISO EM FAIXA DE DEMARCAÇÃO DE QUADRA, DUAS (2) DEMÃOS, FAIXA COM LARGURA DE 5 CM</t>
  </si>
  <si>
    <t>ED-50462</t>
  </si>
  <si>
    <t>PINTURA ACRÍLICA PARA PISO EM FAIXA DE DEMARCAÇÃO DE QUADRA, QUATRO (4) DEMÃOS, FAIXA COM LARGURA DE 5 CM</t>
  </si>
  <si>
    <t>ED-50459</t>
  </si>
  <si>
    <t>PINTURA ACRÍLICA PARA PISO EM PASSEIO/SUPERFÍCIE CIMENTADA, DUAS (2) DEMÃOS</t>
  </si>
  <si>
    <t>ED-50461</t>
  </si>
  <si>
    <t>PINTURA ACRÍLICA PARA PISO EM QUADRAS ESPORTIVA, DUAS (2) DEMÃOS</t>
  </si>
  <si>
    <t>ED-50463</t>
  </si>
  <si>
    <t>PINTURA ACRÍLICA PARA PISO EM QUADRAS ESPORTIVA, QUATRO (4) DEMÃOS</t>
  </si>
  <si>
    <t>ED-50464</t>
  </si>
  <si>
    <t>PINTURA COM RESINA ACRÍLICA EM PISOS CIMENTADOS, DUAS (2) DEMÃOS, INCLUSIVE LIMPEZA DA SUPERFÍCIE A SER APLICADO MATERIAL</t>
  </si>
  <si>
    <t>ED-50468</t>
  </si>
  <si>
    <t>PINTURA COM TINTA A BASE DE BORRACHA CLORADA EM FAIXAS DE DEMARCAÇÃO DE QUADRA, DUAS (2) DEMÃOS, FAIXA COM LARGURA DE 5 CM, APLICAÇÃO MECÂNICA</t>
  </si>
  <si>
    <t>ED-50490</t>
  </si>
  <si>
    <t>PINTURA EPÓXI EM FAIXAS DE DEMARCAÇÃO DE PISO, DUAS (2) DEMÃOS, FAIXA COM LARGURA DE 5 CM</t>
  </si>
  <si>
    <t>ED-50518</t>
  </si>
  <si>
    <t>PINTURA PARA SINALIZAÇÃO DE VAGA DE ESTACIONAMENTO PARA PORTADORES DE NECESSIDADES ESPECIAIS SOBRE PAVIMENTAÇÃO URBANA</t>
  </si>
  <si>
    <t>LOUÇAS, METAIS E ACESSÓRIOS</t>
  </si>
  <si>
    <t xml:space="preserve">BOJO EM AÇO INOX </t>
  </si>
  <si>
    <t>ED-50277</t>
  </si>
  <si>
    <t>CUBA EM AÇO INOXIDÁVEL DE EMBUTIR, AISI 304, APLICAÇÃO PARA PIA (465X330X115MM), NÚMERO 1, ASSENTAMENTO EM BANCADA, INCLUSIVE VÁLVULA DE ESCOAMENTO DE METAL COM ACABAMENTO CROMADO, SIFÃO DE METAL TIPO COPO COM ACABAMENTO CROMADO, FORNECIMENTO E INSTALAÇÃO</t>
  </si>
  <si>
    <t>ED-50278</t>
  </si>
  <si>
    <t>CUBA EM AÇO INOXIDÁVEL DE EMBUTIR, AISI 304, APLICAÇÃO PARA PIA (560X330X115MM), NÚMERO 2, ASSENTAMENTO EM BANCADA, INCLUSIVE VÁLVULA DE ESCOAMENTO DE METAL COM ACABAMENTO CROMADO, SIFÃO DE METAL TIPO COPO COM ACABAMENTO CROMADO, FORNECIMENTO E INSTALAÇÃO</t>
  </si>
  <si>
    <t>ED-50287</t>
  </si>
  <si>
    <t>CUBA EM AÇO INOXIDÁVEL DE EMBUTIR, AISI 304, APLICAÇÃO PARA TANQUE (600X600X400MM), ASSENTAMENTO EM BANCADA, INCLUSIVE VÁLVULA DE ESCOAMENTO DE METAL COM ACABAMENTO CROMADO, SIFÃO DE METAL TIPO COPO COM ACABAMENTO CROMADO, FORNECIMENTO E INSTALAÇÃO</t>
  </si>
  <si>
    <t>CUBA</t>
  </si>
  <si>
    <t>ED-50279</t>
  </si>
  <si>
    <t>CUBA DE LOUÇA BRANCA DE EMBUTIR, FORMATO OVAL, INCLUSIVE VÁLVULA DE ESCOAMENTO DE METAL COM ACABAMENTO CROMADO, SIFÃO DE METAL TIPO COPO COM ACABAMENTO CROMADO, FORNECIMENTO E INSTALAÇÃO</t>
  </si>
  <si>
    <t>ED-50280</t>
  </si>
  <si>
    <t>CUBA DE LOUÇA BRANCA DE SOBREPOR, FORMATO OVAL, INCLUSIVE VÁLVULA DE ESCOAMENTO DE METAL COM ACABAMENTO CROMADO, SIFÃO DE METAL TIPO COPO COM ACABAMENTO CROMADO, FORNECIMENTO E INSTALAÇÃO</t>
  </si>
  <si>
    <t>ED-2552</t>
  </si>
  <si>
    <t>LAVATÓRIO DE CANTO DE LOUÇA BRANCA SEM COLUNA, TAMANHO PEQUENO, INCLUSIVE ACESSÓRIOS DE FIXAÇÃO COM PARAFUSO CASTELO, VÁLVULA DE ESCOAMENTO DE METAL COM ACABAMENTO CROMADO, SIFÃO DE METAL TIPO COPO COM ACABAMENTO CROMADO, FORNECIMENTO, INSTALAÇÃO E REJUNTAMENTO, EXCLUSIVE TORNEIRA E ENGATE FLEXÍVEL</t>
  </si>
  <si>
    <t>ED-50282</t>
  </si>
  <si>
    <t>LAVATÓRIO DE LOUÇA BRANCA COM COLUNA, TAMANHO MÉDIO, INCLUSIVE ACESSÓRIOS DE FIXAÇÃO, VÁLVULA DE ESCOAMENTO DE METAL COM ACABAMENTO CROMADO, SIFÃO DE METAL TIPO COPO COM ACABAMENTO CROMADO, FORNECIMENTO, INSTALAÇÃO E REJUNTAMENTO, EXCLUSIVE TORNEIRA E ENGATE FLEXÍVEL</t>
  </si>
  <si>
    <t>ED-50283</t>
  </si>
  <si>
    <t>LAVATÓRIO DE LOUÇA BRANCA SEM COLUNA, TAMANHO MÉDIO, INCLUSIVE ACESSÓRIOS DE FIXAÇÃO, VÁLVULA DE ESCOAMENTO DE METAL COM ACABAMENTO CROMADO, SIFÃO DE METAL TIPO COPO COM ACABAMENTO CROMADO, FORNECIMENTO, INSTALAÇÃO E REJUNTAMENTO, EXCLUSIVE TORNEIRA E ENGATE FLEXÍVEL</t>
  </si>
  <si>
    <t>ED-50281</t>
  </si>
  <si>
    <t>LAVATÓRIO DE LOUÇA BRANCA SEM COLUNA, TAMANHO PEQUENO, INCLUSIVE ACESSÓRIOS DE FIXAÇÃO, VÁLVULA DE ESCOAMENTO DE METAL COM ACABAMENTO CROMADO, SIFÃO DE METAL TIPO COPO COM ACABAMENTO CROMADO, FORNECIMENTO, INSTALAÇÃO E REJUNTAMENTO, EXCLUSIVE TORNEIRA E ENGATE FLEXÍVEL</t>
  </si>
  <si>
    <t>TANQUE</t>
  </si>
  <si>
    <t>ED-50288</t>
  </si>
  <si>
    <t>CUBA EM AÇO INOXIDÁVEL DE SOBREPOR, AISI 304, APLICAÇÃO PARA TANQUE (630X515X260MM), ASSENTAMENTO EM BANCADA, INCLUSIVE VÁLVULA DE ESCOAMENTO DE METAL COM ACABAMENTO CROMADO, SIFÃO DE METAL TIPO COPO COM ACABAMENTO CROMADO, FORNECIMENTO E INSTALAÇÃO</t>
  </si>
  <si>
    <t>ED-50289</t>
  </si>
  <si>
    <t>TANQUE DE LOUÇA BRANCA COM COLUNA, CAPACIDADE 22 LITROS, INCLUSIVE ACESSÓRIOS DE FIXAÇÃO, FORNECIMENTO, INSTALAÇÃO E REJUNTAMENTO, EXCLUSIVE TORNEIRA, VÁLVULA DE ESCOAMENTO E SIFÃO</t>
  </si>
  <si>
    <t>ED-50290</t>
  </si>
  <si>
    <t>TANQUE DE LOUÇA BRANCA COM COLUNA, CAPACIDADE 22 LITROS, INCLUSIVE ACESSÓRIOS DE FIXAÇÃO, VÁLVULA DE ESCOAMENTO DE METAL COM ACABAMENTO CROMADO, SIFÃO DE METAL TIPO COPO COM ACABAMENTO CROMADO, FORNECIMENTO, INSTALAÇÃO E REJUNTAMENTO, EXCLUSIVE TORNEIRA</t>
  </si>
  <si>
    <t>ED-9156</t>
  </si>
  <si>
    <t>TANQUE DE MÁRMORE SINTÉTICO DUPLO, CAPACIDADE 37 LITROS, INCLUSIVE ACESSÓRIOS DE FIXAÇÃO, VÁLVULA DE ESCOAMENTO DE METAL COM ACABAMENTO CROMADO, SIFÃO DE METAL TIPO COPO COM ACABAMENTO CROMADO, FORNECIMENTO E INSTALAÇÃO, EXCLUSIVE TORNEIRA</t>
  </si>
  <si>
    <t>ED-9155</t>
  </si>
  <si>
    <t>TANQUE DE MÁRMORE SINTÉTICO SIMPLES, CAPACIDADE 20 LITROS, INCLUSIVE ACESSÓRIOS DE FIXAÇÃO, VÁLVULA DE ESCOAMENTO DE METAL COM ACABAMENTO CROMADO, SIFÃO DE METAL TIPO COPO COM ACABAMENTO CROMADO, FORNECIMENTO E INSTALAÇÃO, EXCLUSIVE TORNEIRA</t>
  </si>
  <si>
    <t>ED-50293</t>
  </si>
  <si>
    <t>TANQUE DE POLIPROPILENO, CAPACIDADE 15 LITROS, INCLUSIVE ACESSÓRIOS DE FIXAÇÃO, VÁLVULA DE ESCOAMENTO DE PLÁSTICO (PVC) NA COR BRANCA, SIFÃO DE PLÁSTICO (PVC) TIPO COPO NA COR BRANCA, FORNECIMENTO E INSTALAÇÃO, EXCLUSIVE TORNEIRA</t>
  </si>
  <si>
    <t>ED-50294</t>
  </si>
  <si>
    <t>TANQUE DE POLIPROPILENO, CAPACIDADE 24 LITROS, INCLUSIVE ACESSÓRIOS DE FIXAÇÃO, VÁLVULA DE ESCOAMENTO DE PLÁSTICO (PVC) NA COR BRANCA, SIFÃO DE PLÁSTICO (PVC) TIPO COPO NA COR BRANCA, FORNECIMENTO E INSTALAÇÃO, EXCLUSIVE TORNEIRA</t>
  </si>
  <si>
    <t>TORNEIRA</t>
  </si>
  <si>
    <t>ED-29152</t>
  </si>
  <si>
    <t>TORNEIRA METÁLICA ANTIVANDALISMO, FECHAMENTO AUTOMÁTICO, ACABAMENTO CROMADO, APLICAÇÃO DE PAREDE, INCLUSIVE FORNECIMENTO E INSTALAÇÃO</t>
  </si>
  <si>
    <t>ED-22766</t>
  </si>
  <si>
    <t>TORNEIRA METÁLICA HOSPITALAR, ABERTURA ALAVANCA 1/4 DE VOLTA, ACABAMENTO CROMADO, COM AREJADOR, APLICAÇÃO DE MESA, INCLUSIVE ENGATE FLEXÍVEL METÁLICO, INCLUSIVE FORNECIMENTO E INSTALAÇÃO</t>
  </si>
  <si>
    <t>ED-22765</t>
  </si>
  <si>
    <t>TORNEIRA METÁLICA HOSPITALAR, ABERTURA ALAVANCA 1/4 DE VOLTA, ACABAMENTO CROMADO, COM AREJADOR, APLICAÇÃO DE PAREDE, INCLUSIVE FORNECIMENTO E INSTALAÇÃO</t>
  </si>
  <si>
    <t>ED-50328</t>
  </si>
  <si>
    <t>TORNEIRA METÁLICA PARA BEBEDOURO, ACABAMENTO CROMADO, APLICAÇÃO DE PAREDE, INCLUSIVE FORNECIMENTO E INSTALAÇÃO</t>
  </si>
  <si>
    <t>ED-29992</t>
  </si>
  <si>
    <t>TORNEIRA METÁLICA PARA BEBEDOURO, FECHAMENTO AUTOMÁTICO, ACABAMENTO CROMADO, APLICAÇÃO DE PAREDE, INCLUSIVE FORNECIMENTO E INSTALAÇÃO</t>
  </si>
  <si>
    <t>ED-50323</t>
  </si>
  <si>
    <t>TORNEIRA METÁLICA PARA IRRIGAÇÃO/JARDIM, ACABAMENTO CROMADO, APLICAÇÃO DE PAREDE, INCLUSIVE FORNECIMENTO E INSTALAÇÃO</t>
  </si>
  <si>
    <t>ED-50330</t>
  </si>
  <si>
    <t>TORNEIRA METÁLICA PARA LAVATÓRIO, ABERTURA 1/4 DE VOLTA, ACABAMENTO CROMADO, COM AREJADOR, APLICAÇÃO DE MESA, INCLUSIVE ENGATE FLEXÍVEL METÁLICO, FORNECIMENTO E INSTALAÇÃO</t>
  </si>
  <si>
    <t>ED-50329</t>
  </si>
  <si>
    <t>TORNEIRA METÁLICA PARA LAVATÓRIO, FECHAMENTO AUTOMÁTICO, ACABAMENTO CROMADO, COM AREJADOR, APLICAÇÃO DE MESA, INCLUSIVE ENGATE FLEXÍVEL METÁLICO, FORNECIMENTO E INSTALAÇÃO</t>
  </si>
  <si>
    <t>ED-50326</t>
  </si>
  <si>
    <t>TORNEIRA METÁLICA PARA PIA, ABERTURA 1/4 DE VOLTA, ACABAMENTO CROMADO, COM AREJADOR, APLICAÇÃO DE PAREDE, INCLUSIVE FORNECIMENTO E INSTALAÇÃO</t>
  </si>
  <si>
    <t>ED-50327</t>
  </si>
  <si>
    <t>TORNEIRA METÁLICA PARA PIA, ABERTURA 1/4 DE VOLTA, ACABAMENTO CROMADO, SEM AREJADOR, APLICAÇÃO DE PAREDE, INCLUSIVE FORNECIMENTO E INSTALAÇÃO</t>
  </si>
  <si>
    <t>ED-50324</t>
  </si>
  <si>
    <t>TORNEIRA METÁLICA PARA PIA, BICA MÓVEL, ABERTURA 1/4 DE VOLTA, ACABAMENTO CROMADO, COM AREJADOR, APLICAÇÃO DE MESA, INCLUSIVE ENGATE FLEXÍVEL METÁLICO, FORNECIMENTO E INSTALAÇÃO</t>
  </si>
  <si>
    <t>ED-50325</t>
  </si>
  <si>
    <t>TORNEIRA METÁLICA PARA PIA, BICA MÓVEL, ABERTURA 1/4 DE VOLTA, ACABAMENTO CROMADO, COM AREJADOR, APLICAÇÃO DE PAREDE, INCLUSIVE FORNECIMENTO E INSTALAÇÃO</t>
  </si>
  <si>
    <t>ED-50331</t>
  </si>
  <si>
    <t>TORNEIRA METÁLICA PARA TANQUE, ACABAMENTO CROMADO, BICO COM ROSCA, INCLUSIVE FORNECIMENTO E INSTALAÇÃO</t>
  </si>
  <si>
    <t>ED-22902</t>
  </si>
  <si>
    <t>TORNEIRA METÁLICA PARA TANQUE, ACABAMENTO CROMADO, COM AREJADOR, INCLUSIVE FORNECIMENTO E INSTALAÇÃO</t>
  </si>
  <si>
    <t>ED-32664</t>
  </si>
  <si>
    <t>TORNEIRA PLÁSTICA PARA TANQUE/IRRIGAÇÃO, BICO COM ROSCA, FORNECIMENTO E INSTALAÇÃO</t>
  </si>
  <si>
    <t>LIGAÇÃO FLEXÍVEL</t>
  </si>
  <si>
    <t>ED-50317</t>
  </si>
  <si>
    <t>LIGAÇÃO FLEXÍVEL METÁLICA, DIÂMETRO 1/2" (20MM), INCLUSIVE FORNECIMENTO E INSTALAÇÃO</t>
  </si>
  <si>
    <t>VÁLVULA</t>
  </si>
  <si>
    <t>ED-50349</t>
  </si>
  <si>
    <t>INSTALAÇÃO DE VÁLVULA DE ESCOAMENTO DE METAL PARA TANQUE,  DN (1.1/4"), ACABAMENTO CROMADO, INCLUSIVE FORNECIMENTO</t>
  </si>
  <si>
    <t>ED-50335</t>
  </si>
  <si>
    <t>VÁLVULA AMERICANA PIA INOX 1 1/2" X 3/4"</t>
  </si>
  <si>
    <t>ED-50336</t>
  </si>
  <si>
    <t>VÁLVULA AMERICANA PIA INOX 4" X 1 1/2"</t>
  </si>
  <si>
    <t>ED-50337</t>
  </si>
  <si>
    <t>VÁLVULA DE DESCARGA COM REGISTRO INTERNO, ACIONAMENTO SIMPLES, DN 1.1/2" (50MM), INCLUSIVE ACABAMENTO DA VÁLVULA</t>
  </si>
  <si>
    <t>ED-50348</t>
  </si>
  <si>
    <t>VÁLVULA DE DESCARGA METÁLICA PARA MICTÓRIO COM FECHAMENTO AUTOMÁTICO, EXCLUSIVE MICTÓRIO</t>
  </si>
  <si>
    <t>ED-50347</t>
  </si>
  <si>
    <t>VÁLVULA PARA LAVATÓRIO COM LADRÃO D = 2 1/4" X 1"</t>
  </si>
  <si>
    <t>SIFÃO</t>
  </si>
  <si>
    <t>ED-50320</t>
  </si>
  <si>
    <t>INSTALAÇÃO DE SIFÃO DE METAL PARA LAVATÓRIO, TIPO COPO COM ACABAMENTO CROMADO, DIÂMETRO (1"X1.1/2"), INCLUSIVE FORNECIMENTO</t>
  </si>
  <si>
    <t>ED-50321</t>
  </si>
  <si>
    <t>INSTALAÇÃO DE SIFÃO DE METAL PARA PIA, TIPO COPO COM ACABAMENTO CROMADO, DIÂMETRO (1.1/2"X1.1/2" OU 2"), INCLUSIVE FORNECIMENTO</t>
  </si>
  <si>
    <t>BACIA SANITÁRIA</t>
  </si>
  <si>
    <t>ED-50300</t>
  </si>
  <si>
    <t>BACIA DE LOUÇA TURCA CONVENCIONAL, COR BRANCA, INCLUSIVE ACESSÓRIOS, FORNECIMENTO, INSTALAÇÃO E REJUNTAMENTO</t>
  </si>
  <si>
    <t>ED-50297</t>
  </si>
  <si>
    <t>BACIA SANITÁRIA (VASO) DE LOUÇA COM CAIXA ACOPLADA, COR BRANCA, INCLUSIVE ACESSÓRIOS DE FIXAÇÃO/VEDAÇÃO, ENGATE FLEXÍVEL METÁLICO, FORNECIMENTO, INSTALAÇÃO E REJUNTAMENTO</t>
  </si>
  <si>
    <t>ED-50301</t>
  </si>
  <si>
    <t>BACIA SANITÁRIA (VASO) DE LOUÇA CONVENCIONAL, ACESSÍVEL (PCR/PMR), COR BRANCA, COM INSTALAÇÃO DE SÓCULO NA BASE DA BACIA ACOMPANHANDO A PROJEÇÃO DA BASE, NÃO ULTRAPASSANDO ALTURA DE 5CM, ALTURA MÁXIMA DE 46CM (BACIA+ASSENTO), INCLUSIVE ACESSÓRIOS DE FIXAÇÃO/VEDAÇÃO, VÁLVULA DE DESCARGA METÁLICA COM ACIONAMENTO DUPLO, TUBO DE LIGAÇÃO DE LATÃO COM CANOPLA, FORNECIMENTO, INSTALAÇÃO E REJUNTAMENTO, EXCLUSIVE ASSENTO</t>
  </si>
  <si>
    <t>ED-6926</t>
  </si>
  <si>
    <t>BACIA SANITÁRIA (VASO) DE LOUÇA CONVENCIONAL, ACESSÍVEL (PCR/PMR), COR BRANCA, INCLUSIVE ACESSÓRIOS DE FIXAÇÃO/VEDAÇÃO, FORNECIMENTO, INSTALAÇÃO E REJUNTAMENTO, EXCLUSIVE VÁLVULA DE DESCARGA E TUBO DE LIGAÇÃO</t>
  </si>
  <si>
    <t>ED-6925</t>
  </si>
  <si>
    <t>BACIA SANITÁRIA (VASO) DE LOUÇA CONVENCIONAL, ACESSÍVEL (PCR/PMR), COR BRANCA, INCLUSIVE ACESSÓRIOS DE FIXAÇÃO/VEDAÇÃO, VÁLVULA DE DESCARGA METÁLICA COM ACIONAMENTO DUPLO, TUBO DE LIGAÇÃO DE LATÃO COM CANOPLA, FORNECIMENTO, INSTALAÇÃO E REJUNTAMENTO, EXCLUSIVE ASSENTO</t>
  </si>
  <si>
    <t>ED-50296</t>
  </si>
  <si>
    <t>BACIA SANITÁRIA (VASO) DE LOUÇA CONVENCIONAL, COR BRANCA, INCLUSIVE ACESSÓRIOS DE FIXAÇÃO/VEDAÇÃO, FORNECIMENTO, INSTALAÇÃO E REJUNTAMENTO, EXCLUSIVE VÁLVULA DE DESCARGA E TUBO DE LIGAÇÃO</t>
  </si>
  <si>
    <t>ED-50298</t>
  </si>
  <si>
    <t>BACIA SANITÁRIA (VASO) DE LOUÇA CONVENCIONAL, COR BRANCA, INCLUSIVE ACESSÓRIOS DE FIXAÇÃO/VEDAÇÃO, VÁLVULA DE DESCARGA METÁLICA COM ACIONAMENTO DUPLO, TUBO DE LIGAÇÃO DE LATÃO COM CANOPLA, FORNECIMENTO, INSTALAÇÃO E REJUNTAMENTO</t>
  </si>
  <si>
    <t>ED-50299</t>
  </si>
  <si>
    <t>BACIA SANITÁRIA (VASO) DE LOUÇA CONVENCIONAL INFANTIL, COR BRANCA, INCLUSIVE ACESSÓRIOS DE FIXAÇÃO/VEDAÇÃO, VÁLVULA DE DESCARGA METÁLICA COM ACIONAMENTO DUPLO, TUBO DE LIGAÇÃO DE LATÃO COM CANOPLA, FORNECIMENTO, INSTALAÇÃO E REJUNTAMENTO</t>
  </si>
  <si>
    <t>MICTÓRIO</t>
  </si>
  <si>
    <t>ED-50285</t>
  </si>
  <si>
    <t>MICTÓRIO COLETIVO, EM AÇO INOXIDÁVEL, TIPO AISI 304, CHAPA 22, COM DESENVOLVIMENTO DE 1 METRO, INCLUSIVE VÁLVULA DE ESCOAMENTO DE METAL NA COR CROMADA, SIFÃO DE METAL TIPO COPO NA COR CROMADA, FORNECIMENTO E INSTALAÇÃO</t>
  </si>
  <si>
    <t>ED-50284</t>
  </si>
  <si>
    <t>MICTÓRIO COLETIVO, EM AÇO INOXIDÁVEL, TIPO AISI 304, CHAPA 22, COM DESENVOLVIMENTO DE 1,4 METRO, INCLUSIVE VÁLVULA DE ESCOAMENTO DE METAL NA COR CROMADA, SIFÃO DE METAL TIPO COPO NA COR CROMADA, FORNECIMENTO E INSTALAÇÃO</t>
  </si>
  <si>
    <t>ED-50286</t>
  </si>
  <si>
    <t>MICTÓRIO SIFONADO DE LOUÇA BRANCA, INCLUSIVE ENGATE FLEXÍVEL, EXCLUSIVE VÁLVULA DE DESCARGA</t>
  </si>
  <si>
    <t>VÁLVULA E CAIXA DE DESCARGA</t>
  </si>
  <si>
    <t>ED-16340</t>
  </si>
  <si>
    <t>ACABAMENTO ANTIVANDALISMO COM ACIONAMENTO DUPLO, EM AÇO INOX, PARA CAIXA DE DESCARGA DE EMBUTIR, COMANDO DE ACIONAMENTO, INCLUSIVE ACESSÓRIOS PARA FIXAÇÃO E INSTALAÇÃO</t>
  </si>
  <si>
    <t>ED-16339</t>
  </si>
  <si>
    <t>ACABAMENTO PLÁSTICO COM ACIONAMENTO DUPLO, NA COR BRANCA, PARA CAIXA DE DESCARGA DE EMBUTIR, COMANDO DE ACIONAMENTO, INCLUSIVE ACESSÓRIOS PARA FIXAÇÃO E INSTALAÇÃO</t>
  </si>
  <si>
    <t>ED-9134</t>
  </si>
  <si>
    <t>BACIA SANITÁRIA (VASO) DE LOUÇA CONVENCIONAL INFANTIL, COR BRANCA, INCLUSIVE ACESSÓRIOS DE FIXAÇÃO/VEDAÇÃO, FORNECIMENTO, INSTALAÇÃO E REJUNTAMENTO, EXCLUSIVE VÁLVULA DE DESCARGA E TUBO DE LIGAÇÃO</t>
  </si>
  <si>
    <t>ED-16330</t>
  </si>
  <si>
    <t>CAIXA DE DESCARGA PLÁSTICA DE EMBUTIR EM ALVENARIA, INCLUSIVE CORTE E ENCHIMENTO EM ALVENARIA, TELA PARA APLICAÇÃO DE ARGAMASSA E ACESSÓRIOS DE FIXAÇÃO, EXCLUSIVE COMANDO DE ACIONAMENTO E ACABAMENTO</t>
  </si>
  <si>
    <t>ED-49938</t>
  </si>
  <si>
    <t>CAIXA DE DESCARGA PLÁSTICA EXTERNA 12 LTS INSTALADA COM ACESSÓRIOS</t>
  </si>
  <si>
    <t>ED-9133</t>
  </si>
  <si>
    <t>VÁLVULA DE DESCARGA COM REGISTRO INTERNO, ACIONAMENTO DUPLO, DN 1.1/2" (50MM), INCLUSIVE ACABAMENTO DA VÁLVULA</t>
  </si>
  <si>
    <t>BEBEDOURO ELÉTRICO</t>
  </si>
  <si>
    <t>ED-48171</t>
  </si>
  <si>
    <t>BEBEDOURO CONJUGADO DE COLUNA/PRESSÃO,TIPO ADULTO E INFANTIL COM ACABAMENTO EM AÇO INOX, NA COR BRANCA, PRESSÃO DA REDE MÍNIMA REFERENCIAL DE 6M.C.A, INCLUSIVE ACESSÓRIOS E INSTALAÇÃO</t>
  </si>
  <si>
    <t>ED-48172</t>
  </si>
  <si>
    <t>BEBEDOURO CONJUGADO DE COLUNA/PRESSÃO,TIPO ADULTO E INFANTIL COM ACABAMENTO EM PINTURA ELETROSTÁTICA, NA COR BRANCA, PRESSÃO DA REDE MÍNIMA REFERENCIAL DE 6M.C.A, INCLUSIVE ACESSÓRIOS E INSTALAÇÃO</t>
  </si>
  <si>
    <t>ED-15575</t>
  </si>
  <si>
    <t>BEBEDOURO DE  PRESSÃO, TIPO ACESSÍVEL COM ACABAMENTO EM AÇO INOX, PRESSÃO DA REDE MÍNIMA REFERENCIAL DE 6M.C.A, INCLUSIVE ACESSÓRIOS E INSTALAÇÃO</t>
  </si>
  <si>
    <t>ED-48169</t>
  </si>
  <si>
    <t>BEBEDOURO DE COLUNA/PRESSÃO,TIPO ADULTO COM ACABAMENTO EM AÇO INOX, PRESSÃO DA REDE MÍNIMA REFERENCIAL DE 6M.C.A, INCLUSIVE ACESSÓRIOS E INSTALAÇÃO</t>
  </si>
  <si>
    <t>ED-48170</t>
  </si>
  <si>
    <t>BEBEDOURO DE COLUNA/PRESSÃO,TIPO ADULTO COM ACABAMENTO EM PINTURA ELETROSTÁTICA, NA COR BRANCA, PRESSÃO DA REDE MÍNIMA REFERENCIAL DE 6M.C.A, INCLUSIVE ACESSÓRIOS E INSTALAÇÃO</t>
  </si>
  <si>
    <t>ED-48177</t>
  </si>
  <si>
    <t>FILTRO DE ÁGUA POTÁVEL (BITOLA: Ø1/2"| CLASSE DE FILTRAGEM INMETRO: D| REDUÇÃO DE CLORO LIVRE: 75%)</t>
  </si>
  <si>
    <t>DUCHA HIGIÊNICA</t>
  </si>
  <si>
    <t>ED-50316</t>
  </si>
  <si>
    <t>DUCHA HIGIÊNICA COM REGISTRO PARA CONTROLE DE FLUXO DE ÁGUA, DIÂMETRO 1/2" (20MM), INCLUSIVE FORNECIMENTO E INSTALAÇÃO</t>
  </si>
  <si>
    <t>CHUVEIRO</t>
  </si>
  <si>
    <t>ED-50310</t>
  </si>
  <si>
    <t>BRAÇO PARA CHUVEIRO, COMPRIMENTO 40 CM, DIÂMETRO NOMINAL DE 1/2" (20MM), INCLUSIVE ACABAMENTO</t>
  </si>
  <si>
    <t>ED-16344</t>
  </si>
  <si>
    <t>CHUVEIRO ELÉTRICO BRANCO, TENSÃO 127V/220V, POTÊNCIA 4600W/5500W, INCLUSIVE BRAÇO, FORNECIMENTO E INSTALAÇÃO</t>
  </si>
  <si>
    <t>ED-50314</t>
  </si>
  <si>
    <t>CHUVEIRO ELÉTRICO COM RESISTÊNCIA BLINDADA, TENSÃO 127V/220V, POTÊNCIA 5500W/6800W, INCLUSIVE BRAÇO, FORNECIMENTO E INSTALAÇÃO</t>
  </si>
  <si>
    <t>ED-50313</t>
  </si>
  <si>
    <t>CHUVEIRO ELÉTRICO CROMADO, TENSÃO 127V/220V, POTÊNCIA 5500W/6800W, INCLUSIVE BRAÇO, FORNECIMENTO E INSTALAÇÃO</t>
  </si>
  <si>
    <t>ED-32667</t>
  </si>
  <si>
    <t>DUCHA PLÁSTICA, LARGURA 5", FORNECIMENTO E INSTALAÇÃO INCLUSIVE BRAÇO</t>
  </si>
  <si>
    <t>COMPLEMENTO DE LOUÇA</t>
  </si>
  <si>
    <t>ED-48156</t>
  </si>
  <si>
    <t>ASSENTO BRANCO PARA VASO</t>
  </si>
  <si>
    <t>ED-48157</t>
  </si>
  <si>
    <t>ASSENTO PARA VASO PNE (NBR 9050)</t>
  </si>
  <si>
    <t>ED-48159</t>
  </si>
  <si>
    <t>BANCO ARTICULADO EM FÓRMICA COM CANTOS ARREDONDADOS E SUPERFÍCIE ANTIDERRAPANTE IMPERMEÁVEL, PROFUNDIDADE MÍNIMA DE 0,45 M E COMPRIMENTO MÍNIMO DE 0,70 M, PARA ESFORÇO DE 1,5 KN CONFORME NBR 9050</t>
  </si>
  <si>
    <t>ED-50309</t>
  </si>
  <si>
    <t>BOLSA DE BORRACHA D = 1 1/2"</t>
  </si>
  <si>
    <t>ED-48174</t>
  </si>
  <si>
    <t>CABIDE DE LOUÇA COM DOIS (2) GANCHOS, NA COR BRANCA, ASSENTAMENTO EM ARGAMASSA INDUSTRIALIZADA, INCLUSIVE REJUNTAMENTO E FORNECIMENTO</t>
  </si>
  <si>
    <t>ED-48175</t>
  </si>
  <si>
    <t>CABIDE EM TUBO DE AÇO GALVANIZADO D = 1/2"</t>
  </si>
  <si>
    <t>ED-48176</t>
  </si>
  <si>
    <t>CABIDE METÁLICO SIMPLES CROMADO, INCLUSIVE FIXAÇÃO</t>
  </si>
  <si>
    <t>ED-48180</t>
  </si>
  <si>
    <t>DISPENSER EM AÇO INOX PARA PAPEL TOALHA 2 OU 3 FOLHAS</t>
  </si>
  <si>
    <t>ED-48182</t>
  </si>
  <si>
    <t>DISPENSER EM PLÁSTICO PARA PAPEL TOALHA 2 OU 3 FOLHAS</t>
  </si>
  <si>
    <t>ED-50318</t>
  </si>
  <si>
    <t>LIGAÇÃO PARA SAÍDA DE VASO SANITÁRIO PVC CROMADO</t>
  </si>
  <si>
    <t>ED-48185</t>
  </si>
  <si>
    <t>MEIA SABONETEIRA DE LOUÇA, NA COR BRANCA, ASSENTAMENTO COM ARGAMASSA INDUSTRIALIZADA, INCLUSIVE REJUNTAMENTO E FORNECIMENTO</t>
  </si>
  <si>
    <t>ED-48179</t>
  </si>
  <si>
    <t>PAPELEIRA DE LOUÇA COM ROLETE, NA COR BRANCA, ASSENTAMENTO COM ARGAMASSA INDUSTRIALIZADA, INCLUSIVE REJUNTAMENTO E FORNECIMENTO</t>
  </si>
  <si>
    <t>ED-48181</t>
  </si>
  <si>
    <t>PAPELEIRA METÁLICA CROMADA, INCLUSIVE FIXAÇÃO</t>
  </si>
  <si>
    <t>ED-50319</t>
  </si>
  <si>
    <t>PARAFUSO CASTELO, NÚMERO 8, INCLUSIVE FORNECIMENTO COM ARRUELA E BUCHA DE NYLON</t>
  </si>
  <si>
    <t>ED-48186</t>
  </si>
  <si>
    <t>SABONETEIRA DE LOUÇA, NA COR BRANCA, ASSENTAMENTO COM ARGAMASSA INDUSTRIALIZADA, INCLUSIVE REJUNTAMENTO E FORNECIMENTO</t>
  </si>
  <si>
    <t>ED-48187</t>
  </si>
  <si>
    <t>SABONETEIRA METÁLICA CROMADA, TIPO CONCHA, DE SOBREPOR</t>
  </si>
  <si>
    <t>ED-50332</t>
  </si>
  <si>
    <t>TUBO DE LIGAÇÃO DE ÁGUA PARA BACIA SANITÁRIA (VASO), DN 1.1/2", COMPRIMENTO 20CM, INCLUSIVE CANOPLA, SPUD, FORNECIMENTO E INSTALAÇÃO</t>
  </si>
  <si>
    <t>ED-9135</t>
  </si>
  <si>
    <t>TUBO DE LIGAÇÃO DE ÁGUA PARA BACIA SANITÁRIA (VASO), DN 1.1/2", COMPRIMENTO 25CM, INCLUSIVE CANOPLA, SPUD, FORNECIMENTO E INSTALAÇÃO</t>
  </si>
  <si>
    <t>ED-50333</t>
  </si>
  <si>
    <t>TUBO LONGO DN 40MM (1.1/2"), PARA CAIXA DE DESCARGA, INCLUSIVE FORNECIMENTO E INSTALAÇÃO</t>
  </si>
  <si>
    <t>ED-50334</t>
  </si>
  <si>
    <t>TUBO PARA VÁLVULA DE DESCARGA Nº. 18 COM ADAPTADOR D = 1 1/2"</t>
  </si>
  <si>
    <t>DISPENSADOR</t>
  </si>
  <si>
    <t>ED-48155</t>
  </si>
  <si>
    <t>DISPENSER PARA GEL/ÁLCOOL COM RESERVATORIO 800 ML</t>
  </si>
  <si>
    <t>ED-48183</t>
  </si>
  <si>
    <t>PAPELEIRA PLASTICA TIPO DISPENSER PARA PAPEL HIGIENICO ROLAO</t>
  </si>
  <si>
    <t>ED-48184</t>
  </si>
  <si>
    <t>SABONETEIRA EM AÇO INOX TIPO DISPENSER PARA SABONETE LIQUIDO COM RESERVATORIO 800 ML</t>
  </si>
  <si>
    <t>ED-48189</t>
  </si>
  <si>
    <t>SABONETEIRA PLASTICA TIPO DISPENSER PARA SABONETE LIQUIDO COM RESERVATORIO 1500 ML</t>
  </si>
  <si>
    <t>ED-48188</t>
  </si>
  <si>
    <t>SABONETEIRA PLASTICA TIPO DISPENSER PARA SABONETE LIQUIDO COM RESERVATORIO 800 ML</t>
  </si>
  <si>
    <t>EQUIPAMENTO PARA ACESSIBILIDADE (PMR/PCR)</t>
  </si>
  <si>
    <t>ED-48158</t>
  </si>
  <si>
    <t>BANCO ARTICULADO EM AÇO INOX COM CANTOS ARREDONDADOS, PROFUNDIDADE MÍNIMA DE 0,45 M E COMPRIMENTO MÍNIMO DE 0,70 M, CONFORME NBR 9050</t>
  </si>
  <si>
    <t>ED-48165</t>
  </si>
  <si>
    <t>BARRA DE APOIO EM AÇO INOX POLIDO EM "L", DN 1.1/4" (31,75MM), PARA ACESSIBILIDADE (PMR/PCR), COMPRIMENTO 140CM, INSTALADO EM PAREDE, INCLUSIVE FORNECIMENTO, INSTALAÇÃO E ACESSÓRIOS PARA FIXAÇÃO</t>
  </si>
  <si>
    <t>ED-48167</t>
  </si>
  <si>
    <t>BARRA DE APOIO EM AÇO INOX POLIDO PARA LAVATÓRIO DE CANTO, DN 1.1/4" (31,75MM), PARA ACESSIBILIDADE (PMR/PCR), INSTALADO EM PAREDE, INCLUSIVE FORNECIMENTO, INSTALAÇÃO E ACESSÓRIOS PARA FIXAÇÃO</t>
  </si>
  <si>
    <t>ED-48161</t>
  </si>
  <si>
    <t>BARRA DE APOIO EM AÇO INOX POLIDO RETA, DN 1.1/4" (31,75MM), PARA ACESSIBILIDADE (PMR/PCR), COMPRIMENTO 100CM, INSTALADO EM PAREDE, INCLUSIVE FORNECIMENTO, INSTALAÇÃO E ACESSÓRIOS PARA FIXAÇÃO</t>
  </si>
  <si>
    <t>ED-48166</t>
  </si>
  <si>
    <t>BARRA DE APOIO EM AÇO INOX POLIDO RETA, DN 1.1/4" (31,75MM), PARA ACESSIBILIDADE (PMR/PCR), COMPRIMENTO 120CM, INSTALADO EM PAREDE, INCLUSIVE FORNECIMENTO, INSTALAÇÃO E ACESSÓRIOS PARA FIXAÇÃO</t>
  </si>
  <si>
    <t>ED-48163</t>
  </si>
  <si>
    <t>BARRA DE APOIO EM AÇO INOX POLIDO RETA, DN 1.1/4" (31,75MM), PARA ACESSIBILIDADE (PMR/PCR), COMPRIMENTO 40CM, INSTALADO EM PORTA/PAREDE, INCLUSIVE FORNECIMENTO, INSTALAÇÃO E ACESSÓRIOS PARA FIXAÇÃO</t>
  </si>
  <si>
    <t>ED-48164</t>
  </si>
  <si>
    <t>BARRA DE APOIO EM AÇO INOX POLIDO RETA, DN 1.1/4" (31,75MM), PARA ACESSIBILIDADE (PMR/PCR), COMPRIMENTO 70CM, INSTALADO EM PAREDE, INCLUSIVE FORNECIMENTO, INSTALAÇÃO E ACESSÓRIOS PARA FIXAÇÃO</t>
  </si>
  <si>
    <t>ED-48160</t>
  </si>
  <si>
    <t>BARRA DE APOIO EM AÇO INOX POLIDO RETA, DN 1.1/4" (31,75MM), PARA ACESSIBILIDADE (PMR/PCR), COMPRIMENTO 80CM, INSTALADO EM PAREDE, INCLUSIVE FORNECIMENTO, INSTALAÇÃO E ACESSÓRIOS PARA FIXAÇÃO</t>
  </si>
  <si>
    <t>ED-48162</t>
  </si>
  <si>
    <t>BARRA DE APOIO EM AÇO INOX POLIDO RETA, DN 1.1/4" (31,75MM), PARA ACESSIBILIDADE (PMR/PCR), COMPRIMENTO 90CM, INSTALADO EM PAREDE, INCLUSIVE FORNECIMENTO, INSTALAÇÃO E ACESSÓRIOS PARA FIXAÇÃO</t>
  </si>
  <si>
    <t>BANCADAS E PRATELEIRAS</t>
  </si>
  <si>
    <t>BANCADA EM AÇO INOX</t>
  </si>
  <si>
    <t>ED-48337</t>
  </si>
  <si>
    <t>BANCADA EM AÇO INOXIDÁVEL</t>
  </si>
  <si>
    <t>BANCADA EM ARDÓSIA</t>
  </si>
  <si>
    <t>ED-48338</t>
  </si>
  <si>
    <t>BANCADA EM ARDÓSIA E = 3 CM, APOIADA EM ALVENARIA</t>
  </si>
  <si>
    <t>ED-48339</t>
  </si>
  <si>
    <t>BANCADA EM ARDÓSIA E = 3 CM, L = 55 CM, APOIADA EM CONSOLE DE METALON</t>
  </si>
  <si>
    <t>BANCADA EM GRANITO</t>
  </si>
  <si>
    <t>ED-48344</t>
  </si>
  <si>
    <t>BANCADA EM GRANITO CINZA ANDORINHA E = 3 CM, APOIADA EM ALVENARIA</t>
  </si>
  <si>
    <t>ED-48343</t>
  </si>
  <si>
    <t>BANCADA EM GRANITO CINZA ANDORINHA E = 3 CM, APOIADA EM CONSOLE DE METALON 20 X 30 MM</t>
  </si>
  <si>
    <t>ED-21657</t>
  </si>
  <si>
    <t>BANCADA EM GRANITO, COR CINZA ANDORINHA, ESP. 2CM, ACABAMENTO POLIDO, APOIADA EM ALVENARIA, EXCLUSIVE ALVENARIA, RODABANCA/FRONTÃO, TESTEIRA/FAIXA, FURO EM BANCADA, CUBA METÁLICA, VÁLVULA, SIFÃO, TORNEIRA E ENGATE FLEXÍVEL</t>
  </si>
  <si>
    <t>ED-21631</t>
  </si>
  <si>
    <t>BANCADA EM GRANITO, COR CINZA ANDORINHA, ESP. 2CM, ACABAMENTO POLIDO, APOIADA EM CONSOLE DE METALON (50X30)MM, EXCLUSIVE RODABANCA/FRONTÃO, TESTEIRA/FAIXA, FURO EM BANCADA, CUBA METÁLICA, VÁLVULA, SIFÃO, TORNEIRA E ENGATE FLEXÍVEL</t>
  </si>
  <si>
    <t>BANCADA EM MÁRMORE</t>
  </si>
  <si>
    <t>ED-48346</t>
  </si>
  <si>
    <t>BANCADA EM MÁRMORE BRANCO E = 3 CM, APOIADA EM ALVENARIA</t>
  </si>
  <si>
    <t>ED-48345</t>
  </si>
  <si>
    <t>BANCADA EM MÁRMORE BRANCO E = 3 CM, APOIADA EM CONSOLE DE METALON 20 X 30 MM</t>
  </si>
  <si>
    <t>ACABAMENTO, FURO E COLAGEM DE BOJO</t>
  </si>
  <si>
    <t>ED-48342</t>
  </si>
  <si>
    <t>FURO DE BOJO EM BANCADA DE GRANITO/MÁRMORE, INCLUSIVE COLAGEM COM MASSA PLÁSTICA</t>
  </si>
  <si>
    <t>TESTEIRA E RODABANCADA EM GRANITO</t>
  </si>
  <si>
    <t>ED-48348</t>
  </si>
  <si>
    <t>RODABANCA/FRONTÃO PARA BANCADA EM GRANITO, COR CINZA ANDORINHA, ESP. 2CM, ALTURA DE 10CM, INCLUSIVE REJUNTAMENTO EM MASSA PLÁSTICA NA COR DA PEDRA</t>
  </si>
  <si>
    <t>ED-48347</t>
  </si>
  <si>
    <t>RODABANCA/FRONTÃO PARA BANCADA EM GRANITO, COR CINZA ANDORINHA, ESP. 2CM, ALTURA DE 7CM, INCLUSIVE REJUNTAMENTO EM MASSA PLÁSTICA NA COR DA PEDRA</t>
  </si>
  <si>
    <t>ED-48351</t>
  </si>
  <si>
    <t>TESTEIRA EM GRANITO CINZA ANDORINHA</t>
  </si>
  <si>
    <t>ED-21636</t>
  </si>
  <si>
    <t>TESTEIRA PARA BANCADA EM GRANITO, COR CINZA ANDORINHA, ESP. 2CM, ALTURA DE 10CM, INCLUSIVE POLIMENTO, CORTE/COLAGEM EM MEIA ESQUADRIA E MASSA PLÁSTICA NA COR DA PEDRA</t>
  </si>
  <si>
    <t>ED-21634</t>
  </si>
  <si>
    <t>TESTEIRA PARA BANCADA EM GRANITO, COR CINZA ANDORINHA, ESP. 2CM, ALTURA DE 3CM, INCLUSIVE POLIMENTO, CORTE/COLAGEM EM MEIA ESQUADARIA E MASSA PLÁSTICA NA COR DA PEDRA</t>
  </si>
  <si>
    <t>ED-21635</t>
  </si>
  <si>
    <t>TESTEIRA PARA BANCADA EM GRANITO, COR CINZA ANDORINHA, ESP. 2CM, ALTURA DE 5CM, INCLUSIVE POLIMENTO, CORTE/COLAGEM EM MEIA ESQUADARIA E MASSA PLÁSTICA NA COR DA PEDRA</t>
  </si>
  <si>
    <t>TESTEIRA E RODABANCADA EM MÁRMORE</t>
  </si>
  <si>
    <t>ED-48350</t>
  </si>
  <si>
    <t>RODABANCADA EM MÁRMORE BRANCO H = 10 CM, E = 2 CM</t>
  </si>
  <si>
    <t>ED-48349</t>
  </si>
  <si>
    <t>RODABANCADA EM MÁRMORE BRANCO H = 7 CM, E = 2 CM</t>
  </si>
  <si>
    <t>ED-48352</t>
  </si>
  <si>
    <t>TESTEIRA EM MÁRMORE BRANCO</t>
  </si>
  <si>
    <t>BANCADA EM CONCRETO</t>
  </si>
  <si>
    <t>ED-48341</t>
  </si>
  <si>
    <t>BANCADA EM CONCRETO, APOIADA EM CONSOLE DE METALON 20 X 30 MM</t>
  </si>
  <si>
    <t>ED-48340</t>
  </si>
  <si>
    <t>BANCADA SIMPLES EM CONCRETO, APOIADA EM ALVENARIA</t>
  </si>
  <si>
    <t>PRATELEIRA DE ARDÓSIA</t>
  </si>
  <si>
    <t>ED-50688</t>
  </si>
  <si>
    <t>PRATELEIRA DE ARDÓSIA E = 2 CM APOIADA EM CONSOLE DE METALON 20 X 30 MM</t>
  </si>
  <si>
    <t>ED-50687</t>
  </si>
  <si>
    <t>PRATELEIRA DE ARDÓSIA E = 2 CM EMBUTIDA EM PAREDE</t>
  </si>
  <si>
    <t>PRATELEIRA DE GRANITO</t>
  </si>
  <si>
    <t>ED-50692</t>
  </si>
  <si>
    <t>PRATELEIRA DE GRANITO CINZA ANDORINHA, E = 2 CM, APOIADA EM CONSOLE DE METALON 20 X 30 MM</t>
  </si>
  <si>
    <t>ED-50691</t>
  </si>
  <si>
    <t>PRATELEIRA DE GRANITO CINZA ANDORINHA, E = 2 CM, APOIADA SOBRE ALVENARIA</t>
  </si>
  <si>
    <t>PRATELEIRA DE MÁRMORE</t>
  </si>
  <si>
    <t>ED-50696</t>
  </si>
  <si>
    <t>PRATELEIRA DE MÁRMORE BRANCO E = 2 CM, APOIADA EM CONSOLE DE METALON 20 X 30 MM</t>
  </si>
  <si>
    <t>ED-50695</t>
  </si>
  <si>
    <t>PRATELEIRA DE MÁRMORE BRANCO E = 2 CM, APOIADA SOBRE ALVENARIA</t>
  </si>
  <si>
    <t>PRATELEIRAS DE MADEIRA</t>
  </si>
  <si>
    <t>ED-50693</t>
  </si>
  <si>
    <t>PRATELEIRA DE MADEIRA ENVERNIZADA, EM CONSOLE DE METALON 20 X 30 MM</t>
  </si>
  <si>
    <t>ED-50694</t>
  </si>
  <si>
    <t>PRATELEIRA DE MADEIRA PINTADA DE ESMALTE, EM CONSOLE DE METALON 20 X 30 MM</t>
  </si>
  <si>
    <t>PRATELEIRA DE CONCRETO</t>
  </si>
  <si>
    <t>ED-50690</t>
  </si>
  <si>
    <t>PRATELEIRA DE CONCRETO, APOIADA EM CONSOLE DE METALON 20 X 30 MM</t>
  </si>
  <si>
    <t>ED-50689</t>
  </si>
  <si>
    <t>PRATELEIRA DE CONCRETO PRÉ- MOLDADO E = 4 CM, APOIADA SOBRE ALVENARIA</t>
  </si>
  <si>
    <t>INSTALAÇÕES ELÉTRICAS</t>
  </si>
  <si>
    <t>CABO DE COBRE FLEXÍVEL (450/750V)</t>
  </si>
  <si>
    <t>ED-48966</t>
  </si>
  <si>
    <t>CABO DE COBRE FLEXÍVEL, CLASSE 5, ISOLAMENTO TIPO LSHF/ATOX, NÃO HALOGENADO, ANTICHAMA, TERMOPLÁSTICO, UNIPOLAR, SEÇÃO 10 MM2, 70°C, 450/750V</t>
  </si>
  <si>
    <t>ED-48946</t>
  </si>
  <si>
    <t>CABO DE COBRE FLEXÍVEL, CLASSE 5, ISOLAMENTO TIPO LSHF/ATOX, NÃO HALOGENADO, ANTICHAMA, TERMOPLÁSTICO, UNIPOLAR, SEÇÃO 1,5 MM2, 70°C, 450/750V</t>
  </si>
  <si>
    <t>ED-48971</t>
  </si>
  <si>
    <t>CABO DE COBRE FLEXÍVEL, CLASSE 5, ISOLAMENTO TIPO LSHF/ATOX, NÃO HALOGENADO, ANTICHAMA, TERMOPLÁSTICO, UNIPOLAR, SEÇÃO 16 MM2, 70°C, 450/750V</t>
  </si>
  <si>
    <t>ED-48951</t>
  </si>
  <si>
    <t>CABO DE COBRE FLEXÍVEL, CLASSE 5, ISOLAMENTO TIPO LSHF/ATOX, NÃO HALOGENADO, ANTICHAMA, TERMOPLÁSTICO, UNIPOLAR, SEÇÃO 2,5 MM2, 70°C, 450/750V</t>
  </si>
  <si>
    <t>ED-48976</t>
  </si>
  <si>
    <t>CABO DE COBRE FLEXÍVEL, CLASSE 5, ISOLAMENTO TIPO LSHF/ATOX, NÃO HALOGENADO, ANTICHAMA, TERMOPLÁSTICO, UNIPOLAR, SEÇÃO 25 MM2, 70°C, 450/750V</t>
  </si>
  <si>
    <t>ED-48981</t>
  </si>
  <si>
    <t>CABO DE COBRE FLEXÍVEL, CLASSE 5, ISOLAMENTO TIPO LSHF/ATOX, NÃO HALOGENADO, ANTICHAMA, TERMOPLÁSTICO, UNIPOLAR, SEÇÃO 35 MM2, 70°C, 450/750V</t>
  </si>
  <si>
    <t>ED-48956</t>
  </si>
  <si>
    <t>CABO DE COBRE FLEXÍVEL, CLASSE 5, ISOLAMENTO TIPO LSHF/ATOX, NÃO HALOGENADO, ANTICHAMA, TERMOPLÁSTICO, UNIPOLAR, SEÇÃO 4 MM2, 70°C, 450/750V</t>
  </si>
  <si>
    <t>ED-48961</t>
  </si>
  <si>
    <t>CABO DE COBRE FLEXÍVEL, CLASSE 5, ISOLAMENTO TIPO LSHF/ATOX, NÃO HALOGENADO, ANTICHAMA, TERMOPLÁSTICO, UNIPOLAR, SEÇÃO 6 MM2, 70°C, 450/750V</t>
  </si>
  <si>
    <t>CABO DE COBRE FLEXÍVEL (0,6/1KV)</t>
  </si>
  <si>
    <t>ED-48998</t>
  </si>
  <si>
    <t>CABO DE COBRE FLEXÍVEL, CLASSE 5, ISOLAMENTO TIPO EPR/HEPR, NÃO HALOGENADO, ANTICHAMA, TERMOFIXO, UNIPOLAR, SEÇÃO 10 MM2, 90°C, 0,6/1KV</t>
  </si>
  <si>
    <t>ED-49019</t>
  </si>
  <si>
    <t>CABO DE COBRE FLEXÍVEL, CLASSE 5, ISOLAMENTO TIPO EPR/HEPR, NÃO HALOGENADO, ANTICHAMA, TERMOFIXO, UNIPOLAR, SEÇÃO 120 MM2, 90°C, 0,6/1KV</t>
  </si>
  <si>
    <t>ED-48986</t>
  </si>
  <si>
    <t>CABO DE COBRE FLEXÍVEL, CLASSE 5, ISOLAMENTO TIPO EPR/HEPR, NÃO HALOGENADO, ANTICHAMA, TERMOFIXO, UNIPOLAR, SEÇÃO 1,5 MM2, 90°C, 0,6/1KV</t>
  </si>
  <si>
    <t>ED-49022</t>
  </si>
  <si>
    <t>CABO DE COBRE FLEXÍVEL, CLASSE 5, ISOLAMENTO TIPO EPR/HEPR, NÃO HALOGENADO, ANTICHAMA, TERMOFIXO, UNIPOLAR, SEÇÃO 150 MM2, 90°C, 0,6/1KV</t>
  </si>
  <si>
    <t>ED-49001</t>
  </si>
  <si>
    <t>CABO DE COBRE FLEXÍVEL, CLASSE 5, ISOLAMENTO TIPO EPR/HEPR, NÃO HALOGENADO, ANTICHAMA, TERMOFIXO, UNIPOLAR, SEÇÃO 16 MM2, 90°C, 0,6/1KV</t>
  </si>
  <si>
    <t>ED-49025</t>
  </si>
  <si>
    <t>CABO DE COBRE FLEXÍVEL, CLASSE 5, ISOLAMENTO TIPO EPR/HEPR, NÃO HALOGENADO, ANTICHAMA, TERMOFIXO, UNIPOLAR, SEÇÃO 185 MM2, 90°C, 0,6/1KV</t>
  </si>
  <si>
    <t>ED-49028</t>
  </si>
  <si>
    <t>CABO DE COBRE FLEXÍVEL, CLASSE 5, ISOLAMENTO TIPO EPR/HEPR, NÃO HALOGENADO, ANTICHAMA, TERMOFIXO, UNIPOLAR, SEÇÃO 240 MM2, 90°C, 0,6/1KV</t>
  </si>
  <si>
    <t>ED-48989</t>
  </si>
  <si>
    <t>CABO DE COBRE FLEXÍVEL, CLASSE 5, ISOLAMENTO TIPO EPR/HEPR, NÃO HALOGENADO, ANTICHAMA, TERMOFIXO, UNIPOLAR, SEÇÃO 2,5 MM2, 90°C, 0,6/1KV</t>
  </si>
  <si>
    <t>ED-49004</t>
  </si>
  <si>
    <t>CABO DE COBRE FLEXÍVEL, CLASSE 5, ISOLAMENTO TIPO EPR/HEPR, NÃO HALOGENADO, ANTICHAMA, TERMOFIXO, UNIPOLAR, SEÇÃO 25 MM2, 90°C, 0,6/1KV</t>
  </si>
  <si>
    <t>ED-49031</t>
  </si>
  <si>
    <t>CABO DE COBRE FLEXÍVEL, CLASSE 5, ISOLAMENTO TIPO EPR/HEPR, NÃO HALOGENADO, ANTICHAMA, TERMOFIXO, UNIPOLAR, SEÇÃO 300 MM2, 90°C, 0,6/1KV</t>
  </si>
  <si>
    <t>ED-49007</t>
  </si>
  <si>
    <t>CABO DE COBRE FLEXÍVEL, CLASSE 5, ISOLAMENTO TIPO EPR/HEPR, NÃO HALOGENADO, ANTICHAMA, TERMOFIXO, UNIPOLAR, SEÇÃO 35 MM2, 90°C, 0,6/1KV</t>
  </si>
  <si>
    <t>ED-48992</t>
  </si>
  <si>
    <t>CABO DE COBRE FLEXÍVEL, CLASSE 5, ISOLAMENTO TIPO EPR/HEPR, NÃO HALOGENADO, ANTICHAMA, TERMOFIXO, UNIPOLAR, SEÇÃO 4 MM2, 90°C, 0,6/1KV</t>
  </si>
  <si>
    <t>ED-49010</t>
  </si>
  <si>
    <t>CABO DE COBRE FLEXÍVEL, CLASSE 5, ISOLAMENTO TIPO EPR/HEPR, NÃO HALOGENADO, ANTICHAMA, TERMOFIXO, UNIPOLAR, SEÇÃO 50 MM2, 90°C, 0,6/1KV</t>
  </si>
  <si>
    <t>ED-48995</t>
  </si>
  <si>
    <t>CABO DE COBRE FLEXÍVEL, CLASSE 5, ISOLAMENTO TIPO EPR/HEPR, NÃO HALOGENADO, ANTICHAMA, TERMOFIXO, UNIPOLAR, SEÇÃO 6 MM2, 90°C, 0,6/1KV</t>
  </si>
  <si>
    <t>ED-49013</t>
  </si>
  <si>
    <t>CABO DE COBRE FLEXÍVEL, CLASSE 5, ISOLAMENTO TIPO EPR/HEPR, NÃO HALOGENADO, ANTICHAMA, TERMOFIXO, UNIPOLAR, SEÇÃO 70 MM2, 90°C, 0,6/1KV</t>
  </si>
  <si>
    <t>ED-49016</t>
  </si>
  <si>
    <t>CABO DE COBRE FLEXÍVEL, CLASSE 5, ISOLAMENTO TIPO EPR/HEPR, NÃO HALOGENADO, ANTICHAMA, TERMOFIXO, UNIPOLAR, SEÇÃO 95 MM2, 90°C, 0,6/1KV</t>
  </si>
  <si>
    <t>ED-4862</t>
  </si>
  <si>
    <t>CABO DE 4 VIAS PARA ALARME, INCLUSIVE FORNECIMENTO E INSTALAÇÃO</t>
  </si>
  <si>
    <t>CORDOALHA</t>
  </si>
  <si>
    <t>ED-49132</t>
  </si>
  <si>
    <t>CABO DE COBRE NU # 10 MM2, ENTERRADO, EXCLUSIVE ESCAVAÇÃO E REATERRO</t>
  </si>
  <si>
    <t>ED-49133</t>
  </si>
  <si>
    <t>CABO DE COBRE NU # 16 MM2, ENTERRADO, EXCLUSIVE ESCAVAÇÃO E REATERRO</t>
  </si>
  <si>
    <t>ED-49134</t>
  </si>
  <si>
    <t>CABO DE COBRE NU # 25 MM2, ENTERRADO, EXCLUSIVE ESCAVAÇÃO E REATERRO</t>
  </si>
  <si>
    <t>ED-49135</t>
  </si>
  <si>
    <t>CABO DE COBRE NU # 35 MM2, ENTERRADO, EXCLUSIVE ESCAVAÇÃO E REATERRO</t>
  </si>
  <si>
    <t>ED-49136</t>
  </si>
  <si>
    <t>CABO DE COBRE NU # 50 MM2, ENTERRADO, EXCLUSIVE ESCAVAÇÃO E REATERRO</t>
  </si>
  <si>
    <t>ED-49137</t>
  </si>
  <si>
    <t>CABO DE COBRE NU # 70 MM2, ENTERRADO, EXCLUSIVE ESCAVAÇÃO E REATERRO</t>
  </si>
  <si>
    <t>ED-49138</t>
  </si>
  <si>
    <t>CABO DE COBRE NU # 95 MM2, ENTERRADO, EXCLUSIVE ESCAVAÇÃO E REATERRO</t>
  </si>
  <si>
    <t>CAIXA EM PVC LIGAÇÃO E PASSAGEM</t>
  </si>
  <si>
    <t>ED-16634</t>
  </si>
  <si>
    <t>CAIXA DE LIGAÇÃO/PASSAGEM EM PVC RÍGIDO PARA ELETRODUTO COM SUPORTE PARA LAJOTA, OCTOGONAL COM FUNDO MÓVEL, DIMENSÕES 4"X4", EMBUTIDA EM LAJE PRÉ-MOLDADA - FORNECIMENTO E INSTALAÇÃO</t>
  </si>
  <si>
    <t>ED-49187</t>
  </si>
  <si>
    <t>CAIXA DE LIGAÇÃO/PASSAGEM EM PVC RÍGIDO PARA ELETRODUTO, DIMENSÕES 4"X2", EMBUTIDA EM ALVENARIA - FORNECIMENTO E INSTALAÇÃO</t>
  </si>
  <si>
    <t>ED-49194</t>
  </si>
  <si>
    <t>CAIXA DE LIGAÇÃO/PASSAGEM EM PVC RÍGIDO PARA ELETRODUTO, DIMENSÕES 4"X2", EMBUTIDA EM PAREDE EM CHAPA DE GESSO ACARTONADO (DRYWALL), INCLUSIVE FORNECIMENTO E INSTALAÇÃO</t>
  </si>
  <si>
    <t>ED-49188</t>
  </si>
  <si>
    <t>CAIXA DE LIGAÇÃO/PASSAGEM EM PVC RÍGIDO PARA ELETRODUTO, DIMENSÕES 4"X4", EMBUTIDA EM ALVENARIA - FORNECIMENTO E INSTALAÇÃO</t>
  </si>
  <si>
    <t>ED-49195</t>
  </si>
  <si>
    <t>CAIXA DE LIGAÇÃO/PASSAGEM EM PVC RÍGIDO PARA ELETRODUTO, DIMENSÕES 4"X4", EMBUTIDA EM PAREDE EM CHAPA DE GESSO ACARTONADO (DRYWALL), INCLUSIVE FORNECIMENTO E INSTALAÇÃO</t>
  </si>
  <si>
    <t>ED-49191</t>
  </si>
  <si>
    <t>CAIXA DE LIGAÇÃO/PASSAGEM EM PVC RÍGIDO PARA ELETRODUTO, OCTOGONAL COM ANEL DESLIZANTE, DIMENSÕES 3"X3", EMBUTIDA EM LAJE - FORNECIMENTO E INSTALAÇÃO</t>
  </si>
  <si>
    <t>ED-49190</t>
  </si>
  <si>
    <t>CAIXA DE LIGAÇÃO/PASSAGEM EM PVC RÍGIDO PARA ELETRODUTO, OCTOGONAL COM FUNDO FIXO REFORÇADO, DIMENSÕES 4"X4", EMBUTIDA EM LAJE - FORNECIMENTO E INSTALAÇÃO</t>
  </si>
  <si>
    <t>ED-49189</t>
  </si>
  <si>
    <t>CAIXA DE LIGAÇÃO/PASSAGEM EM PVC RÍGIDO PARA ELETRODUTO, OCTOGONAL COM FUNDO MÓVEL, DIMENSÕES 4"X4", EMBUTIDA EM LAJE - FORNECIMENTO E INSTALAÇÃO</t>
  </si>
  <si>
    <t>ED-49192</t>
  </si>
  <si>
    <t>CAIXA DE LIGAÇÃO/PASSAGEM EM PVC RÍGIDO PARA ELETRODUTO ROSCÁVEL, DIMENSÕES 4"X2", EMBUTIDA EM ALVENARIA - FORNECIMENTO E INSTALAÇÃO</t>
  </si>
  <si>
    <t>ED-49193</t>
  </si>
  <si>
    <t>CAIXA DE LIGAÇÃO/PASSAGEM EM PVC RÍGIDO PARA ELETRODUTO ROSCÁVEL, DIMENSÕES 4"X4", EMBUTIDA EM ALVENARIA - FORNECIMENTO E INSTALAÇÃO</t>
  </si>
  <si>
    <t>ED-49196</t>
  </si>
  <si>
    <t>CAIXA ESTANQUE AQUATIC 4x2"</t>
  </si>
  <si>
    <t>CAIXA METÁLICA DE LIGAÇÃO E PASSAGEM</t>
  </si>
  <si>
    <t>ED-49197</t>
  </si>
  <si>
    <t>CAIXA DE INSPEÇÃO EM CONCRETO, TIPO "ZA" PASSEIO, PADRÃO CEMIG, DIMENSÃO (28X28)CM, ALTURA 40CM, COM TAMPA E ARO ARTICULADO EM FERRO FUNDIDO, INCLUSIVE ESCAVAÇÃO, APILOAMENTO, LASTRO DE BRITA, REATERRO E TRANSPORTE COM RETIRADA DO MATERIAL ESCAVADO (EM CAÇAMBA)</t>
  </si>
  <si>
    <t>ED-49200</t>
  </si>
  <si>
    <t xml:space="preserve">CAIXA DE INSPEÇÃO EM CONCRETO, TIPO "ZB" GARAGEM, PADRÃO CEMIG, DIMENSÃO (52X44)CM, ALTURA 70CM, COM TAMPA E ARO ARTICULADO EM FERRO FUNDIDO, INCLUSIVE ESCAVAÇÃO, APILOAMENTO, LASTRO DE BRITA, REATERRO E TRANSPORTE COM RETIRADA DO MATERIAL ESCAVADO (EM CAÇAMBA) </t>
  </si>
  <si>
    <t>ED-49199</t>
  </si>
  <si>
    <t>CAIXA DE INSPEÇÃO EM CONCRETO, TIPO "ZB" PASSEIO, PADRÃO CEMIG, DIMENSÃO (52X44)CM, ALTURA 70CM, COM TAMPA E ARO ARTICULADO EM FERRO FUNDIDO, INCLUSIVE ESCAVAÇÃO, APILOAMENTO, LASTRO DE BRITA, REATERRO E TRANSPORTE COM RETIRADA DO MATERIAL ESCAVADO (EM CAÇAMBA)</t>
  </si>
  <si>
    <t>ED-49202</t>
  </si>
  <si>
    <t>CAIXA DE INSPEÇÃO EM CONCRETO, TIPO "ZC" GARAGEM, PADRÃO CEMIG, DIMENSÃO (77X67)CM, ALTURA 90CM, COM TAMPA E ARO ARTICULADO EM FERRO FUNDIDO, INCLUSIVE ESCAVAÇÃO, APILOAMENTO, LASTRO DE BRITA, REATERRO E TRANSPORTE COM RETIRADA DO MATERIAL ESCAVADO (EM CAÇAMBA)</t>
  </si>
  <si>
    <t>ED-49201</t>
  </si>
  <si>
    <t>CAIXA DE INSPEÇÃO EM CONCRETO, TIPO "ZC" PASSEIO, PADRÃO CEMIG, DIMENSÃO (77X67)CM, ALTURA 90CM, COM TAMPA E ARO ARTICULADO EM FERRO FUNDIDO, INCLUSIVE ESCAVAÇÃO, APILOAMENTO, LASTRO DE BRITA, REATERRO E TRANSPORTE COM RETIRADA DO MATERIAL ESCAVADO (EM CAÇAMBA)</t>
  </si>
  <si>
    <t>ED-49151</t>
  </si>
  <si>
    <t>CAIXA DE PASSAGEM, DIMENSÃO (10X10)CM, EM CHAPA DE AÇO, TIPO DE SOBREPOR, COM ACABAMENTO EM PINTURA ELETROSTÁTICA E TAMPA CEGA, INCLUSIVE FIXAÇÃO EM ALVENARIA</t>
  </si>
  <si>
    <t>ED-49148</t>
  </si>
  <si>
    <t>CAIXA DE PASSAGEM, DIMENSÃO (15X15)CM, EM CHAPA DE AÇO, TIPO DE EMBUTIR, COM ACABAMENTO EM PINTURA ELETROSTÁTICA E TAMPA CEGA, INCLUSIVE FIXAÇÃO EM ALVENARIA</t>
  </si>
  <si>
    <t>ED-49152</t>
  </si>
  <si>
    <t>CAIXA DE PASSAGEM, DIMENSÃO (15X15)CM, EM CHAPA DE AÇO, TIPO DE SOBREPOR, COM ACABAMENTO EM PINTURA ELETROSTÁTICA E TAMPA CEGA, INCLUSIVE FIXAÇÃO EM ALVENARIA</t>
  </si>
  <si>
    <t>ED-49149</t>
  </si>
  <si>
    <t>CAIXA DE PASSAGEM, DIMENSÃO (20X20)CM, EM CHAPA DE AÇO, TIPO DE EMBUTIR, COM ACABAMENTO EM PINTURA ELETROSTÁTICA E TAMPA CEGA, INCLUSIVE FIXAÇÃO EM ALVENARIA</t>
  </si>
  <si>
    <t>ED-49153</t>
  </si>
  <si>
    <t>CAIXA DE PASSAGEM, DIMENSÃO (20X20)CM, EM CHAPA DE AÇO, TIPO DE SOBREPOR, COM ACABAMENTO EM PINTURA ELETROSTÁTICA E TAMPA CEGA, INCLUSIVE FIXAÇÃO EM ALVENARIA</t>
  </si>
  <si>
    <t>ED-49154</t>
  </si>
  <si>
    <t>CAIXA DE PASSAGEM, DIMENSÃO (25X25)CM, EM CHAPA DE AÇO, TIPO DE SOBREPOR, COM ACABAMENTO EM PINTURA ELETROSTÁTICA E TAMPA CEGA, INCLUSIVE FIXAÇÃO EM ALVENARIA</t>
  </si>
  <si>
    <t>ED-5571</t>
  </si>
  <si>
    <t>CAIXA DE PASSAGEM, DIMENSÃO (30X30)CM, EM CHAPA DE AÇO, TIPO DE EMBUTIR, COM ACABAMENTO EM PINTURA ELETROSTÁTICA E TAMPA CEGA, INCLUSIVE FIXAÇÃO EM ALVENARIA</t>
  </si>
  <si>
    <t>ED-49155</t>
  </si>
  <si>
    <t>CAIXA DE PASSAGEM, DIMENSÃO (30X30)CM, EM CHAPA DE AÇO, TIPO DE SOBREPOR, COM ACABAMENTO EM PINTURA ELETROSTÁTICA E TAMPA CEGA, INCLUSIVE FIXAÇÃO EM ALVENARIA</t>
  </si>
  <si>
    <t>ED-49164</t>
  </si>
  <si>
    <t>CAIXA DE PASSAGEM PARA PISO EM ALUMÍNIO, TAMPA REVERSÍVEL (ANTIDERRAPANTE OU LISA), DIMENSÃO (100X100X60)MM, INCLUSIVE ACESSÓRIOS E FIXAÇÃO</t>
  </si>
  <si>
    <t>ED-49165</t>
  </si>
  <si>
    <t>CAIXA DE PASSAGEM PARA PISO EM ALUMÍNIO, TAMPA REVERSÍVEL (ANTIDERRAPANTE OU LISA), DIMENSÃO (200X200X100)MM, INCLUSIVE ACESSÓRIOS E FIXAÇÃO</t>
  </si>
  <si>
    <t>ED-49166</t>
  </si>
  <si>
    <t>CAIXA DE PASSAGEM PARA PISO EM ALUMÍNIO, TAMPA REVERSÍVEL (ANTIDERRAPANTE OU LISA), DIMENSÃO (300X300X120)MM, INCLUSIVE ACESSÓRIOS E FIXAÇÃO</t>
  </si>
  <si>
    <t>ED-49167</t>
  </si>
  <si>
    <t>CAIXA DE PASSAGEM PARA PISO EM ALUMÍNIO, TAMPA REVERSÍVEL (ANTIDERRAPANTE OU LISA), DIMENSÃO (400X400X200)MM, INCLUSIVE ACESSÓRIOS E FIXAÇÃO</t>
  </si>
  <si>
    <t>CAIXA DE PASSAGEM EM ALVENARIA</t>
  </si>
  <si>
    <t>ED-49171</t>
  </si>
  <si>
    <t>CAIXA DE PASSAGEM EM ALVENARIA E TAMPA DE CONCRETO, FUNDO DE BRITA, TIPO 1, 25 X 25 X 50 CM, INCLUSIVE ESCAVAÇÃO, REATERRO E BOTA-FORA</t>
  </si>
  <si>
    <t>ED-49168</t>
  </si>
  <si>
    <t>CAIXA DE PASSAGEM EM ALVENARIA E TAMPA DE CONCRETO, FUNDO DE BRITA, TIPO 1, 30 X 30 X 40 CM, INCLUSIVE ESCAVAÇÃO, REATERRO E BOTA-FORA</t>
  </si>
  <si>
    <t>ED-49169</t>
  </si>
  <si>
    <t>CAIXA DE PASSAGEM EM ALVENARIA E TAMPA DE CONCRETO, FUNDO DE BRITA, TIPO 1, 40 X 40 X 60 CM, INCLUSIVE ESCAVAÇÃO, REATERRO E BOTA-FORA</t>
  </si>
  <si>
    <t>ED-49170</t>
  </si>
  <si>
    <t>CAIXA DE PASSAGEM EM ALVENARIA E TAMPA DE CONCRETO, FUNDO DE BRITA, TIPO 1, 50 X 50 X 60 CM, INCLUSIVE ESCAVAÇÃO, REATERRO E BOTA-FORA</t>
  </si>
  <si>
    <t>CAIXA DE PASSAGEM PARA TELEFONIA</t>
  </si>
  <si>
    <t>ED-49186</t>
  </si>
  <si>
    <t>CAIXA DE TELEFONIA/REDE/CFTV, DIMENSÃO (100X100)CM, EM CHAPA DE AÇO GALVANIZADO, TIPO DE EMBUTIR, COM FECHO E ACABAMENTO EM PINTURA ELETROSTÁTICA, INCLUSIVE INSTALAÇÃO</t>
  </si>
  <si>
    <t>ED-29066</t>
  </si>
  <si>
    <t>CAIXA DE TELEFONIA/REDE/CFTV, DIMENSÃO (120X120)CM, EM CHAPA DE AÇO GALVANIZADO, TIPO DE EMBUTIR, COM FECHO E ACABAMENTO EM PINTURA ELETROSTÁTICA, INCLUSIVE INSTALAÇÃO</t>
  </si>
  <si>
    <t>ED-49227</t>
  </si>
  <si>
    <t>CAIXA DE TELEFONIA/REDE/CFTV, DIMENSÃO (150X150)CM, EM CHAPA DE AÇO GALVANIZADO, TIPO DE EMBUTIR, COM FECHO E ACABAMENTO EM PINTURA ELETROSTÁTICA, INCLUSIVE INSTALAÇÃO</t>
  </si>
  <si>
    <t>ED-5560</t>
  </si>
  <si>
    <t>CAIXA DE TELEFONIA/REDE/CFTV, DIMENSÃO (20X20)CM, EM CHAPA DE AÇO GALVANIZADO, TIPO DE EMBUTIR, COM FECHO E ACABAMENTO EM PINTURA ELETROSTÁTICA, INCLUSIVE INSTALAÇÃO</t>
  </si>
  <si>
    <t>ED-49218</t>
  </si>
  <si>
    <t>CAIXA DE TELEFONIA/REDE/CFTV, DIMENSÃO (20X20)CM, EM CHAPA DE AÇO GALVANIZADO, TIPO DE SOBREPOR, COM FECHO E ACABAMENTO EM PINTURA ELETROSTÁTICA, INCLUSIVE INSTALAÇÃO</t>
  </si>
  <si>
    <t>ED-49183</t>
  </si>
  <si>
    <t>CAIXA DE TELEFONIA/REDE/CFTV, DIMENSÃO (40X40)CM, EM CHAPA DE AÇO GALVANIZADO, TIPO DE EMBUTIR, COM FECHO E ACABAMENTO EM PINTURA ELETROSTÁTICA, INCLUSIVE INSTALAÇÃO</t>
  </si>
  <si>
    <t>ED-49220</t>
  </si>
  <si>
    <t>CAIXA DE TELEFONIA/REDE/CFTV, DIMENSÃO (40X40)CM, EM CHAPA DE AÇO GALVANIZADO, TIPO DE SOBREPOR, COM FECHO E ACABAMENTO EM PINTURA ELETROSTÁTICA, INCLUSIVE INSTALAÇÃO</t>
  </si>
  <si>
    <t>ED-49184</t>
  </si>
  <si>
    <t>CAIXA DE TELEFONIA/REDE/CFTV, DIMENSÃO (60X60)CM, EM CHAPA DE AÇO GALVANIZADO, TIPO DE EMBUTIR, COM FECHO E ACABAMENTO EM PINTURA ELETROSTÁTICA, INCLUSIVE INSTALAÇÃO</t>
  </si>
  <si>
    <t>ED-49222</t>
  </si>
  <si>
    <t>CAIXA DE TELEFONIA/REDE/CFTV, DIMENSÃO (60X60)CM, EM CHAPA DE AÇO GALVANIZADO, TIPO DE SOBREPOR, COM FECHO E ACABAMENTO EM PINTURA ELETROSTÁTICA, INCLUSIVE INSTALAÇÃO</t>
  </si>
  <si>
    <t>ED-49185</t>
  </si>
  <si>
    <t>CAIXA DE TELEFONIA/REDE/CFTV, DIMENSÃO (80X80)CM, EM CHAPA DE AÇO GALVANIZADO, TIPO DE EMBUTIR, COM FECHO E ACABAMENTO EM PINTURA ELETROSTÁTICA, INCLUSIVE INSTALAÇÃO</t>
  </si>
  <si>
    <t>ED-49224</t>
  </si>
  <si>
    <t>CAIXA DE TELEFONIA/REDE/CFTV, DIMENSÃO (80X80)CM, EM CHAPA DE AÇO GALVANIZADO, TIPO DE SOBREPOR, COM FECHO E ACABAMENTO EM PINTURA ELETROSTÁTICA, INCLUSIVE INSTALAÇÃO</t>
  </si>
  <si>
    <t>ED-27189</t>
  </si>
  <si>
    <t>CAIXA PRÉ-MOLDADA PARA ENTRADA TELEFÔNICA SUBTERRÂNEA, TIPO R1, MEDIDAS INTERNAS (60X35X50)CM, INCLUSIVE ESCAVAÇÃO, APILOAMENTO, LASTRO DE BRITA, REATERRO E TRANSPORTE COM RETIRADA DO MATERIAL ESCAVADO (EM CAÇAMBA)</t>
  </si>
  <si>
    <t>ED-49176</t>
  </si>
  <si>
    <t>CAIXA PRÉ-MOLDADA PARA ENTRADA TELEFÔNICA SUBTERRÂNEA, TIPO R2, MEDIDAS INTERNAS (107X52X50)CM, INCLUSIVE ESCAVAÇÃO, APILOAMENTO, LASTRO DE BRITA, REATERRO E TRANSPORTE COM RETIRADA DO MATERIAL ESCAVADO (EM CAÇAMBA)</t>
  </si>
  <si>
    <t>ED-49174</t>
  </si>
  <si>
    <t>CAIXA SUBTERRÂNEA, TIPO P20, EM FERRO FUNDIDO COM TAMPA, INCLUSIVE ESCAVAÇÃO, REATERRO, LASTRO DE BRITA E TRANSPORTE COM RETIRADA DO MATERIAL ESCAVADO (EM CAÇAMBA)</t>
  </si>
  <si>
    <t>INTERRUPTOR, TOMADA E ACESSÓRIOS</t>
  </si>
  <si>
    <t>ED-49058</t>
  </si>
  <si>
    <t>CAMPAINHA DE EMBUTIR EM CAIXA 2x4", DO TIPO CIGARRA, 127V</t>
  </si>
  <si>
    <t>ED-49057</t>
  </si>
  <si>
    <t>CAMPAINHA DE SOBREPOR (SINCRONSOM 117)</t>
  </si>
  <si>
    <t>ED-15740</t>
  </si>
  <si>
    <t>CONJUNTO DE DOIS (2) INTERRUPTORES BIPOLAR SIMPLES, CORRENTE 10A, TENSÃO 250V, (10A-250V), COM PLACA 4"X2" DE DOIS (2) POSTOS, INCLUSIVE FORNECIMENTO, INSTALAÇÃO, SUPORTE, MÓDULO E PLACA</t>
  </si>
  <si>
    <t>ED-15783</t>
  </si>
  <si>
    <t>CONJUNTO DE DOIS (2) INTERRUPTORES BIPOLAR SIMPLES, CORRENTE 10A, TENSÃO 250V, (10A-250V), COM PLACA 4"X4" DE DOIS (2) POSTOS, INCLUSIVE FORNECIMENTO, INSTALAÇÃO, SUPORTE, MÓDULO E PLACA</t>
  </si>
  <si>
    <t>ED-15788</t>
  </si>
  <si>
    <t>CONJUNTO DE DOIS (2) INTERRUPTORES BIPOLAR SIMPLES, CORRENTE 10A, TENSÃO 250V, (10A-250V) E DOIS (2) INTERRUPTORES PARALELOS, CORRENTE 10A, TENSÃO 250V, (10A-250V), COM PLACA 4"X4" DE QUATRO (4) POSTOS, INCLUSIVE FORNECIMENTO, INSTALAÇÃO, SUPORTE, MÓDULO E PLACA</t>
  </si>
  <si>
    <t>ED-15747</t>
  </si>
  <si>
    <t>CONJUNTO DE DOIS (2) INTERRUPTORES BIPOLAR SIMPLES, CORRENTE 10A, TENSÃO 250V, (10A-250V) E UM (1) INTERRUPTOR PARALELO, CORRENTE 10A, TENSÃO 250V, (10A-250V), COM PLACA 4"X2" DE TRÊS (3) POSTOS, INCLUSIVE FORNECIMENTO, INSTALAÇÃO, SUPORTE, MÓDULO E PLACA</t>
  </si>
  <si>
    <t>ED-15773</t>
  </si>
  <si>
    <t>CONJUNTO DE DOIS (2) INTERRUPTORES BIPOLAR SIMPLES, CORRENTE 10A, TENSÃO 250V, (10A-250V) E UMA (1) TOMADA PADRÃO, TRÊS (3) POLOS, CORRENTE 10A, TENSÃO 250V, (2P+T/10A-250V), COM PLACA 4"X2" DE TRÊS (3) POSTOS, INCLUSIVE FORNECIMENTO, INSTALAÇÃO, SUPORTE, MÓDULO E PLACA</t>
  </si>
  <si>
    <t>ED-15776</t>
  </si>
  <si>
    <t>CONJUNTO DE DOIS (2) INTERRUPTORES BIPOLAR SIMPLES, CORRENTE 10A, TENSÃO 250V, (10A-250V) E UMA (1) TOMADA PADRÃO, TRÊS (3) POLOS, CORRENTE 20A, TENSÃO 250V, (2P+T/20A-250V), COM PLACA 4"X2" DE TRÊS (3) POSTOS, INCLUSIVE FORNECIMENTO, INSTALAÇÃO, SUPORTE, MÓDULO E PLACA</t>
  </si>
  <si>
    <t>ED-15772</t>
  </si>
  <si>
    <t>CONJUNTO DE DOIS (2) INTERRUPTORES PARALELO, CORRENTE 10A, TENSÃO 250V, (10A-250V) E UMA (1) TOMADA PADRÃO, TRÊS (3) POLOS, CORRENTE 10A, TENSÃO 250V, (2P+T/10A-250V), COM PLACA 4"X2" DE TRÊS (3) POSTOS, INCLUSIVE FORNECIMENTO, INSTALAÇÃO, SUPORTE, MÓDULO E PLACA</t>
  </si>
  <si>
    <t>ED-15775</t>
  </si>
  <si>
    <t>CONJUNTO DE DOIS (2) INTERRUPTORES PARALELO, CORRENTE 10A, TENSÃO 250V, (10A-250V) E UMA (1) TOMADA PADRÃO, TRÊS (3) POLOS, CORRENTE 20A, TENSÃO 250V, (2P+T/20A-250V), COM PLACA 4"X2" DE TRÊS (3) POSTOS, INCLUSIVE FORNECIMENTO, INSTALAÇÃO, SUPORTE, MÓDULO E PLACA</t>
  </si>
  <si>
    <t>ED-15745</t>
  </si>
  <si>
    <t>CONJUNTO DE DOIS (2) INTERRUPTORES PARALELOS, CORRENTE 10A, TENSÃO 250V, (10A-250V), COM PLACA 4"X2" DE DOIS (2) POSTOS, INCLUSIVE FORNECIMENTO, INSTALAÇÃO, SUPORTE, MÓDULO E PLACA</t>
  </si>
  <si>
    <t>ED-15739</t>
  </si>
  <si>
    <t>CONJUNTO DE DOIS (2) INTERRUPTORES SIMPLES, CORRENTE 10A, TENSÃO 250V, (10A-250V), COM PLACA 4"X2" DE DOIS (2) POSTOS, INCLUSIVE FORNECIMENTO, INSTALAÇÃO, SUPORTE, MÓDULO E PLACA</t>
  </si>
  <si>
    <t>ED-15782</t>
  </si>
  <si>
    <t>CONJUNTO DE DOIS (2) INTERRUPTORES SIMPLES, CORRENTE 10A, TENSÃO 250V, (10A-250V), COM PLACA 4"X4" DE DOIS (2) POSTOS, INCLUSIVE FORNECIMENTO, INSTALAÇÃO, SUPORTE, MÓDULO E PLACA</t>
  </si>
  <si>
    <t>ED-15787</t>
  </si>
  <si>
    <t>CONJUNTO DE DOIS (2) INTERRUPTORES SIMPLES, CORRENTE 10A, TENSÃO 250V, (10A-250V) E DOIS (2) INTERRUPTORES PARALELOS, CORRENTE 10A, TENSÃO 250V, (10A-250V), COM PLACA 4"X4" DE QUATRO (4) POSTOS, INCLUSIVE FORNECIMENTO, INSTALAÇÃO, SUPORTE, MÓDULO E PLACA</t>
  </si>
  <si>
    <t>ED-15746</t>
  </si>
  <si>
    <t>CONJUNTO DE DOIS (2) INTERRUPTORES SIMPLES, CORRENTE 10A, TENSÃO 250V, (10A-250V) E UM (1) INTERRUPTOR PARALELO, CORRENTE 10A, TENSÃO 250V, (10A-250V), COM PLACA 4"X2" DE TRÊS (3) POSTOS, INCLUSIVE FORNECIMENTO, INSTALAÇÃO, SUPORTE, MÓDULO E PLACA</t>
  </si>
  <si>
    <t>ED-15771</t>
  </si>
  <si>
    <t>CONJUNTO DE DOIS (2) INTERRUPTORES SIMPLES, CORRENTE 10A, TENSÃO 250V, (10A-250V) E UMA (1) TOMADA PADRÃO, TRÊS (3) POLOS, CORRENTE 10A, TENSÃO 250V, (2P+T/10A-250V), COM PLACA 4"X2" DE TRÊS (3) POSTOS, INCLUSIVE FORNECIMENTO, INSTALAÇÃO, SUPORTE, MÓDULO E PLACA</t>
  </si>
  <si>
    <t>ED-15774</t>
  </si>
  <si>
    <t>CONJUNTO DE DOIS (2) INTERRUPTORES SIMPLES, CORRENTE 10A, TENSÃO 250V, (10A-250V) E UMA (1) TOMADA PADRÃO, TRÊS (3) POLOS, CORRENTE 20A, TENSÃO 250V, (2P+T/20A-250V), COM PLACA 4"X2" DE TRÊS (3) POSTOS, INCLUSIVE FORNECIMENTO, INSTALAÇÃO, SUPORTE, MÓDULO E PLACA</t>
  </si>
  <si>
    <t>ED-15789</t>
  </si>
  <si>
    <t>CONJUNTO DE DOIS (2) MÓDULOS COM FURO PARA SAÍDA DE FIO Ø 10MM, COM PLACA 4"X4" DE DOIS (2) POSTO, INCLUSIVE FORNECIMENTO, INSTALAÇÃO, SUPORTE, MÓDULO E PLACA</t>
  </si>
  <si>
    <t>ED-15755</t>
  </si>
  <si>
    <t>CONJUNTO DE DUAS (2) TOMADAS PADRÃO, TRÊS (3) POLOS, CORRENTE 10A, TENSÃO 250V, (2P+T/10A-250V), COM PLACA 4"X2" DE DOIS (2) POSTOS, INCLUSIVE FORNECIMENTO, INSTALAÇÃO, SUPORTE, MÓDULO E PLACA</t>
  </si>
  <si>
    <t>ED-15790</t>
  </si>
  <si>
    <t>CONJUNTO DE DUAS (2) TOMADAS PADRÃO, TRÊS (3) POLOS, CORRENTE 10A, TENSÃO 250V, (2P+T/10A-250V), COM PLACA 4"X4" DE DOIS (2) POSTOS, INCLUSIVE FORNECIMENTO, INSTALAÇÃO, SUPORTE, MÓDULO E PLACA</t>
  </si>
  <si>
    <t>ED-15756</t>
  </si>
  <si>
    <t>CONJUNTO DE DUAS (2) TOMADAS PADRÃO, TRÊS (3) POLOS, CORRENTE 20A, TENSÃO 250V, (2P+T/20A-250V), COM PLACA 4"X2" DE DOIS (2) POSTOS, INCLUSIVE FORNECIMENTO, INSTALAÇÃO, SUPORTE, MÓDULO E PLACA</t>
  </si>
  <si>
    <t>ED-15791</t>
  </si>
  <si>
    <t>CONJUNTO DE DUAS (2) TOMADAS PADRÃO, TRÊS (3) POLOS, CORRENTE 20A, TENSÃO 250V, (2P+T/20A-250V), COM PLACA 4"X4" DE DOIS (2) POSTOS, INCLUSIVE FORNECIMENTO, INSTALAÇÃO, SUPORTE, MÓDULO E PLACA</t>
  </si>
  <si>
    <t>ED-15757</t>
  </si>
  <si>
    <t>CONJUNTO DE DUAS (2) TOMADAS PADRÃO VERMELHA, USO ESPECÍFICO, TRÊS (3) POLOS, CORRENTE 20A, TENSÃO 250V, (2P+T/20A-250V), COM PLACA 4"X2" DE DOIS (2) POSTOS, INCLUSIVE FORNECIMENTO, INSTALAÇÃO, SUPORTE, MÓDULO E PLACA</t>
  </si>
  <si>
    <t>ED-15793</t>
  </si>
  <si>
    <t>CONJUNTO DE DUAS (2) TOMADAS PADRÃO VERMELHA, USO ESPECÍFICO, TRÊS (3) POLOS, CORRENTE 20A, TENSÃO 250V, (2P+T/20A-250V), COM PLACA 4"X4" DE DOIS (2) POSTOS, INCLUSIVE FORNECIMENTO, INSTALAÇÃO, SUPORTE, MÓDULO E PLACA</t>
  </si>
  <si>
    <t>ED-15759</t>
  </si>
  <si>
    <t>CONJUNTO DE DUAS (2) TOMADAS USB (CONECTOR USB TIPO A), CORRENTE 1A, TENSÃO 5V, (1A-5V), COM PLACA 4"X2" DE DOIS (2) POSTOS, INCLUSIVE FORNECIMENTO, INSTALAÇÃO, SUPORTE, MÓDULO E PLACA</t>
  </si>
  <si>
    <t>ED-15785</t>
  </si>
  <si>
    <t>CONJUNTO DE QUATRO (4) INTERRUPTORES BIPOLAR SIMPLES, CORRENTE 10A, TENSÃO 250V, (10A-250V), COM PLACA 4"X4" DE QUATRO (4) POSTOS, INCLUSIVE FORNECIMENTO, INSTALAÇÃO, SUPORTE, MÓDULO E PLACA</t>
  </si>
  <si>
    <t>ED-15784</t>
  </si>
  <si>
    <t>CONJUNTO DE QUATRO (4) INTERRUPTORES SIMPLES, CORRENTE 10A, TENSÃO 250V, (10A-250V), COM PLACA 4"X4" DE QUATRO (4) POSTOS, INCLUSIVE FORNECIMENTO, INSTALAÇÃO, SUPORTE, MÓDULO E PLACA</t>
  </si>
  <si>
    <t>ED-15786</t>
  </si>
  <si>
    <t>CONJUNTO DE SEIS (6) INTERRUPTORES SIMPLES, CORRENTE 10A, TENSÃO 250V, (10A-250V), COM PLACA 4"X4" DE SEIS (6) POSTOS, INCLUSIVE FORNECIMENTO, INSTALAÇÃO, SUPORTE, MÓDULO E PLACA</t>
  </si>
  <si>
    <t>ED-15742</t>
  </si>
  <si>
    <t>CONJUNTO DE TRÊS (3) INTERRUPTORES BIPOLAR SIMPLES, CORRENTE 10A, TENSÃO 250V, (10A-250V), COM PLACA 4"X2" DE TRÊS (3) POSTOS, INCLUSIVE FORNECIMENTO, INSTALAÇÃO, SUPORTE, MÓDULO E PLACA</t>
  </si>
  <si>
    <t>ED-15741</t>
  </si>
  <si>
    <t>CONJUNTO DE TRÊS (3) INTERRUPTORES SIMPLES, CORRENTE 10A, TENSÃO 250V, (10A-250V), COM PLACA 4"X2" DE TRÊS (3) POSTOS, INCLUSIVE FORNECIMENTO, INSTALAÇÃO, SUPORTE, MÓDULO E PLACA</t>
  </si>
  <si>
    <t>ED-15735</t>
  </si>
  <si>
    <t>CONJUNTO DE UM (1) INTERRUPTOR BIPOLAR SIMPLES, CORRENTE 10A, TENSÃO 250V, (10A-250V), COM PLACA 4"X2" DE UM (1) POSTO, INCLUSIVE FORNECIMENTO, INSTALAÇÃO, SUPORTE, MÓDULO E PLACA</t>
  </si>
  <si>
    <t>ED-15744</t>
  </si>
  <si>
    <t>CONJUNTO DE UM (1) INTERRUPTOR BIPOLAR SIMPLES, CORRENTE 10A, TENSÃO 250V, (10A-250V) E UM (1) INTERRUPTOR PARALELO, CORRENTE 10A, TENSÃO 250V, (10A-250V), COM PLACA 4"X2" DE DOIS (2) POSTOS, INCLUSIVE FORNECIMENTO, INSTALAÇÃO, SUPORTE, MÓDULO E PLACA</t>
  </si>
  <si>
    <t>ED-15767</t>
  </si>
  <si>
    <t>CONJUNTO DE UM (1) INTERRUPTOR BIPOLAR SIMPLES, CORRENTE 10A, TENSÃO 250V, (10A-250V) E UMA (1) TOMADA PADRÃO, TRÊS (3) POLOS, CORRENTE 10A, TENSÃO 250V, (2P+T/10A-250V), COM PLACA 4"X2" DE DOIS (2) POSTOS, INCLUSIVE FORNECIMENTO, INSTALAÇÃO, SUPORTE, MÓDULO E PLACA</t>
  </si>
  <si>
    <t>ED-15770</t>
  </si>
  <si>
    <t>CONJUNTO DE UM (1) INTERRUPTOR BIPOLAR SIMPLES, CORRENTE 10A, TENSÃO 250V, (10A-250V) E UMA (1) TOMADA PADRÃO, TRÊS (3) POLOS, CORRENTE 20A, TENSÃO 250V, (2P+T/20A-250V), COM PLACA 4"X2" DE DOIS (2) POSTOS, INCLUSIVE FORNECIMENTO, INSTALAÇÃO, SUPORTE, MÓDULO E PLACA</t>
  </si>
  <si>
    <t>ED-15737</t>
  </si>
  <si>
    <t>CONJUNTO DE UM (1) INTERRUPTOR INTERMEDIÁRIO, CORRENTE 10A, TENSÃO 250V, (10A-250V), COM PLACA 4"X2" DE UM (1) POSTO, INCLUSIVE FORNECIMENTO, INSTALAÇÃO, SUPORTE, MÓDULO E PLACA</t>
  </si>
  <si>
    <t>ED-15736</t>
  </si>
  <si>
    <t>CONJUNTO DE UM (1) INTERRUPTOR PARALELO, CORRENTE 10A, TENSÃO 250V, (10A-250V), COM PLACA 4"X2" DE UM (1) POSTO, INCLUSIVE FORNECIMENTO, INSTALAÇÃO, SUPORTE, MÓDULO E PLACA</t>
  </si>
  <si>
    <t>ED-15766</t>
  </si>
  <si>
    <t>CONJUNTO DE UM (1) INTERRUPTOR PARALELO, CORRENTE 10A, TENSÃO 250V, (10A-250V) E UMA (1) TOMADA PADRÃO, TRÊS (3) POLOS, CORRENTE 10A, TENSÃO 250V, (2P+T/10A-250V), COM PLACA 4"X2" DE DOIS (2) POSTOS, INCLUSIVE FORNECIMENTO, INSTALAÇÃO, SUPORTE, MÓDULO E PLACA</t>
  </si>
  <si>
    <t>ED-15769</t>
  </si>
  <si>
    <t>CONJUNTO DE UM (1) INTERRUPTOR PARALELO, CORRENTE 10A, TENSÃO 250V, (10A-250V) E UMA (1) TOMADA PADRÃO, TRÊS (3) POLOS, CORRENTE 20A, TENSÃO 250V, (2P+T/20A-250V), COM PLACA 4"X2" DE DOIS (2) POSTOS, INCLUSIVE FORNECIMENTO, INSTALAÇÃO, SUPORTE, MÓDULO E PLACA</t>
  </si>
  <si>
    <t>ED-15738</t>
  </si>
  <si>
    <t>CONJUNTO DE UM (1) INTERRUPTOR PULSADOR (CAMPAINHA), CORRENTE 10A, TENSÃO 250V, (10A-250V), COM PLACA 4"X2" DE UM (1) POSTO, INCLUSIVE FORNECIMENTO, INSTALAÇÃO, SUPORTE, MÓDULO E PLACA</t>
  </si>
  <si>
    <t>ED-15733</t>
  </si>
  <si>
    <t>CONJUNTO DE UM (1) INTERRUPTOR SIMPLES, CORRENTE 10A, TENSÃO 250V, (10A-250V), COM PLACA 4"X2" DE UM (1) POSTO, INCLUSIVE FORNECIMENTO, INSTALAÇÃO, SUPORTE, MÓDULO E PLACA</t>
  </si>
  <si>
    <t>ED-15743</t>
  </si>
  <si>
    <t>CONJUNTO DE UM (1) INTERRUPTOR SIMPLES, CORRENTE 10A, TENSÃO 250V, (10A-250V) E UM (1) INTERRUPTOR PARALELO, CORRENTE 10A, TENSÃO 250V, (10A-250V), COM PLACA 4"X2" DE DOIS (2) POSTOS, INCLUSIVE FORNECIMENTO, INSTALAÇÃO, SUPORTE, MÓDULO E PLACA</t>
  </si>
  <si>
    <t>ED-15765</t>
  </si>
  <si>
    <t>CONJUNTO DE UM (1) INTERRUPTOR SIMPLES, CORRENTE 10A, TENSÃO 250V, (10A-250V) E UMA (1) TOMADA PADRÃO, TRÊS (3) POLOS, CORRENTE 10A, TENSÃO 250V, (2P+T/10A-250V), COM PLACA 4"X2" DE DOIS (2) POSTOS, INCLUSIVE FORNECIMENTO, INSTALAÇÃO, SUPORTE, MÓDULO E PLACA</t>
  </si>
  <si>
    <t>ED-15768</t>
  </si>
  <si>
    <t>CONJUNTO DE UM (1) INTERRUPTOR SIMPLES, CORRENTE 10A, TENSÃO 250V, (10A-250V) E UMA (1) TOMADA PADRÃO, TRÊS (3) POLOS, CORRENTE 20A, TENSÃO 250V, (2P+T/20A-250V), COM PLACA 4"X2" DE DOIS (2) POSTOS, INCLUSIVE FORNECIMENTO, INSTALAÇÃO, SUPORTE, MÓDULO E PLACA</t>
  </si>
  <si>
    <t>ED-15778</t>
  </si>
  <si>
    <t>CONJUNTO DE UM (1) INTERRUPTORES BIPOLAR SIMPLES, CORRENTE 10A, TENSÃO 250V, (10A-250V), UM (1) INTERRUPTOR PARALELO, CORRENTE 10A, TENSÃO 250V, (10A-250V) E UMA (1) TOMADA PADRÃO, TRÊS (3) POLOS, CORRENTE 10A, TENSÃO 250V, (2P+T/10A-250V), COM PLACA 4"X2" DE TRÊS (3) POSTOS, INCLUSIVE FORNECIMENTO, INSTALAÇÃO, SUPORTE, MÓDULO E PLACA</t>
  </si>
  <si>
    <t>ED-15780</t>
  </si>
  <si>
    <t>CONJUNTO DE UM (1) INTERRUPTORES BIPOLAR SIMPLES, CORRENTE 10A, TENSÃO 250V, (10A-250V), UM (1) INTERRUPTOR PARALELO, CORRENTE 10A, TENSÃO 250V, (10A-250V) E UMA (1) TOMADA PADRÃO, TRÊS (3) POLOS, CORRENTE 20A, TENSÃO 250V, (2P+T/20A-250V), COM PLACA 4"X2" DE TRÊS (3) POSTOS, INCLUSIVE FORNECIMENTO, INSTALAÇÃO, SUPORTE, MÓDULO E PLACA</t>
  </si>
  <si>
    <t>ED-15777</t>
  </si>
  <si>
    <t>CONJUNTO DE UM (1) INTERRUPTORES SIMPLES, CORRENTE 10A, TENSÃO 250V, (10A-250V), UM (1) INTERRUPTOR PARALELO, CORRENTE 10A, TENSÃO 250V, (10A-250V) E UMA (1) TOMADA PADRÃO, TRÊS (3) POLOS, CORRENTE 10A, TENSÃO 250V, (2P+T/10A-250V), COM PLACA 4"X2" DE TRÊS (3) POSTOS, INCLUSIVE FORNECIMENTO, INSTALAÇÃO, SUPORTE, MÓDULO E PLACA</t>
  </si>
  <si>
    <t>ED-15779</t>
  </si>
  <si>
    <t>CONJUNTO DE UM (1) INTERRUPTORES SIMPLES, CORRENTE 10A, TENSÃO 250V, (10A-250V), UM (1) INTERRUPTOR PARALELO, CORRENTE 10A, TENSÃO 250V, (10A-250V) E UMA (1) TOMADA PADRÃO, TRÊS (3) POLOS, CORRENTE 20A, TENSÃO 250V, (2P+T/20A-250V), COM PLACA 4"X2" DE TRÊS (3) POSTOS, INCLUSIVE FORNECIMENTO, INSTALAÇÃO, SUPORTE, MÓDULO E PLACA</t>
  </si>
  <si>
    <t>ED-15763</t>
  </si>
  <si>
    <t>CONJUNTO DE UM (1) MÓDULO COM FURO PARA SAÍDA DE FIO Ø10MM, COM PLACA 4"X2" DE UM (1) POSTO, INCLUSIVE FORNECIMENTO, INSTALAÇÃO, SUPORTE, MÓDULO E PLACA</t>
  </si>
  <si>
    <t>ED-49483</t>
  </si>
  <si>
    <t>CONJUNTO DE UMA (1) PLACA CEGA 3"X3", TIPO REDONDA, INCLUSIVE FORNECIMENTO, INSTALAÇÃO, SUPORTE E PLACA</t>
  </si>
  <si>
    <t>ED-15764</t>
  </si>
  <si>
    <t>CONJUNTO DE UMA (1) PLACA CEGA 4"X2", INCLUSIVE FORNECIMENTO, INSTALAÇÃO, SUPORTE E PLACA</t>
  </si>
  <si>
    <t>ED-15781</t>
  </si>
  <si>
    <t>CONJUNTO DE UMA (1) PLACA CEGA 4"X4", INCLUSIVE FORNECIMENTO, INSTALAÇÃO, SUPORTE E PLACA</t>
  </si>
  <si>
    <t>ED-15753</t>
  </si>
  <si>
    <t>CONJUNTO DE UMA (1) TOMADA DE ANTENA (CONECTOR COAXIAL), COM PLACA 4"X2" DE UM (1) POSTO, INCLUSIVE FORNECIMENTO, INSTALAÇÃO, SUPORTE, MÓDULO E PLACA</t>
  </si>
  <si>
    <t>ED-15748</t>
  </si>
  <si>
    <t>CONJUNTO DE UMA (1) TOMADA PADRÃO, TRÊS (3) POLOS, CORRENTE 10A, TENSÃO 250V, (2P+T/10A-250V), COM PLACA 4"X2" DE UM (1) POSTO, INCLUSIVE FORNECIMENTO, INSTALAÇÃO, SUPORTE, MÓDULO E PLACA</t>
  </si>
  <si>
    <t>ED-15761</t>
  </si>
  <si>
    <t>CONJUNTO DE UMA (1) TOMADA PADRÃO, TRÊS (3) POLOS, CORRENTE 10A, TENSÃO 250V, (2P+T/10A-250V) E UMA (1) TOMADA PADRÃO, TRÊS (3) POLOS, CORRENTE 20A, TENSÃO 250V, (2P+T/20A-250V), COM PLACA 4"X2" DE DOIS (2) POSTOS, INCLUSIVE FORNECIMENTO, INSTALAÇÃO, SUPORTE, MÓDULO E PLACA</t>
  </si>
  <si>
    <t>ED-15792</t>
  </si>
  <si>
    <t>CONJUNTO DE UMA (1) TOMADA PADRÃO, TRÊS (3) POLOS, CORRENTE 10A, TENSÃO 250V, (2P+T/10A-250V) E UMA (1) TOMADA PADRÃO, TRÊS (3) POLOS, CORRENTE 20A, TENSÃO 250V, (2P+T/20A-250V), COM PLACA 4"X4" DE DOIS (2) POSTOS, INCLUSIVE FORNECIMENTO, INSTALAÇÃO, SUPORTE, MÓDULO E PLACA</t>
  </si>
  <si>
    <t>ED-15758</t>
  </si>
  <si>
    <t>CONJUNTO DE UMA (1) TOMADA PADRÃO, TRÊS (3) POLOS, CORRENTE 10A, TENSÃO 250V, (2P+T/10A-250V) E UMA (1) TOMADA USB (CONECTOR USB TIPO A), CORRENTE 1A, TENSÃO 5V, (1A-5V), COM PLACA 4"X2" DE DOIS (2) POSTOS, INCLUSIVE FORNECIMENTO, INSTALAÇÃO, SUPORTE, MÓDULO E PLACA</t>
  </si>
  <si>
    <t>ED-15796</t>
  </si>
  <si>
    <t>CONJUNTO DE UMA (1) TOMADA PADRÃO, TRÊS (3) POLOS, CORRENTE 10A, TENSÃO 250V, (2P+T/10A-250V) E UMA (1) TOMADA USB (CONECTOR USB TIPO A), CORRENTE 1A, TENSÃO 5V, (1A-5V), COM PLACA 4"X4" DE DOIS (2) POSTOS, INCLUSIVE FORNECIMENTO, INSTALAÇÃO, SUPORTE, MÓDULO E PLACA</t>
  </si>
  <si>
    <t>ED-15749</t>
  </si>
  <si>
    <t>CONJUNTO DE UMA (1) TOMADA PADRÃO, TRÊS (3) POLOS, CORRENTE 20A, TENSÃO 250V, (2P+T/20A-250V), COM PLACA 4"X2" DE UM (1) POSTO, INCLUSIVE FORNECIMENTO, INSTALAÇÃO, SUPORTE, MÓDULO E PLACA</t>
  </si>
  <si>
    <t>ED-15750</t>
  </si>
  <si>
    <t>CONJUNTO DE UMA (1) TOMADA PADRÃO VERMELHA, USO ESPECÍFICO, TRÊS (3) POLOS, CORRENTE 20A, TENSÃO 250V, (2P+T/20A-250V), COM PLACA 4"X2" DE UM (1) POSTO, INCLUSIVE FORNECIMENTO, INSTALAÇÃO, SUPORTE, MÓDULO E PLACA</t>
  </si>
  <si>
    <t>ED-15754</t>
  </si>
  <si>
    <t>CONJUNTO DE UMA (1) TOMADA USB (CONECTOR USB TIPO A), CORRENTE 1A, TENSÃO 5V, (1A-5V), COM PLACA 4"X2" DE UM (1) POSTO, INCLUSIVE FORNECIMENTO, INSTALAÇÃO, SUPORTE, MÓDULO E PLACA</t>
  </si>
  <si>
    <t>ED-49115</t>
  </si>
  <si>
    <t>CONJUNTO PARA CONDULETE DE 3/4" (20MM) COM UM (1) INTERRUPTOR PARALELO, CORRENTE 10A, TENSÃO 250V, (10A-250V) E PLACA DE UM (1) POSTO, INCLUSIVE FORNECIMENTO, INSTALAÇÃO, SUPORTE, MÓDULO E PLACA, EXCLUSIVE CONDULETE</t>
  </si>
  <si>
    <t>ED-49114</t>
  </si>
  <si>
    <t>CONJUNTO PARA CONDULETE DE 3/4" (20MM) COM UM (1) INTERRUPTOR SIMPLES, CORRENTE 10A, TENSÃO 250V, (10A-250V) E PLACA DE UM (1) POSTO, INCLUSIVE FORNECIMENTO, INSTALAÇÃO, SUPORTE, MÓDULO E PLACA, EXCLUSIVE CONDULETE</t>
  </si>
  <si>
    <t>ED-49116</t>
  </si>
  <si>
    <t>CONJUNTO PARA CONDULETE DE 3/4" (20MM) COM UMA (1) TOMADA PADRÃO, TRÊS (3) POLOS, CORRENTE 10A, TENSÃO 250V, (2P+T/10A-250V) E PLACA DE UM (1) POSTO, INCLUSIVE FORNECIMENTO, INSTALAÇÃO, SUPORTE, MÓDULO E PLACA, EXCLUSIVE CONDULETE</t>
  </si>
  <si>
    <t>ED-5633</t>
  </si>
  <si>
    <t>MÓDULO CEGO, INCLUSIVE FORNECIMENTO E INSTALAÇÃO, EXCLUSIVE PLACA E SUPORTE</t>
  </si>
  <si>
    <t>ED-5634</t>
  </si>
  <si>
    <t>MÓDULO COM FURO PARA SAÍDA DE FIO Ø 10MM, INCLUSIVE FORNECIMENTO E INSTALAÇÃO, EXCLUSIVE PLACA E SUPORTE</t>
  </si>
  <si>
    <t>ED-15726</t>
  </si>
  <si>
    <t>MÓDULO INTERRUPTOR BIPOLAR SIMPLES, CORRENTE 10A, TENSÃO 250V, (10A-250V), INCLUSIVE FORNECIMENTO E INSTALAÇÃO, EXCLUSIVE PLACA E SUPORTE</t>
  </si>
  <si>
    <t>ED-15712</t>
  </si>
  <si>
    <t>MÓDULO INTERRUPTOR INTERMEDIÁRIO, CORRENTE 10A, TENSÃO 250V, (10A-250V), INCLUSIVE FORNECIMENTO E INSTALAÇÃO, EXCLUSIVE PLACA E SUPORTE</t>
  </si>
  <si>
    <t>ED-5616</t>
  </si>
  <si>
    <t>MÓDULO INTERRUPTOR PARALELO, CORRENTE 10A, TENSÃO 250V, (10A-250V), INCLUSIVE FORNECIMENTO E INSTALAÇÃO, EXCLUSIVE PLACA E SUPORTE</t>
  </si>
  <si>
    <t>ED-5615</t>
  </si>
  <si>
    <t>MÓDULO INTERRUPTOR SIMPLES, CORRENTE 10A, TENSÃO 250V, (10A-250V), INCLUSIVE FORNECIMENTO E INSTALAÇÃO, EXCLUSIVE PLACA E SUPORTE</t>
  </si>
  <si>
    <t>ED-5632</t>
  </si>
  <si>
    <t>MÓDULO PARA ANTENA (CONECTOR COAXIAL) PARA CABO COAXIAL DE 75 OHMS, INCLUSIVE FORNECIMENTO E INSTALAÇÃO, EXCLUSIVE PLACA E SUPORTE</t>
  </si>
  <si>
    <t>ED-5617</t>
  </si>
  <si>
    <t>MÓDULO PULSADOR CAMPAINHA, CORRENTE 10A, TENSÃO 250V, (10A-250V), INCLUSIVE FORNECIMENTO E INSTALAÇÃO, EXCLUSIVE PLACA E SUPORTE</t>
  </si>
  <si>
    <t>ED-5626</t>
  </si>
  <si>
    <t>MÓDULO TOMADA PADRÃO, TRÊS (3) POLOS, CORRENTE 10A, TENSÃO 250V, (2P+T/10A-250V), INCLUSIVE FORNECIMENTO E INSTALAÇÃO, EXCLUSIVE PLACA E SUPORTE</t>
  </si>
  <si>
    <t>ED-5627</t>
  </si>
  <si>
    <t>MÓDULO TOMADA PADRÃO, TRÊS (3) POLOS, CORRENTE 20A, TENSÃO 250V, (2P+T/20A-250V), INCLUSIVE FORNECIMENTO E INSTALAÇÃO, EXCLUSIVE PLACA E SUPORTE</t>
  </si>
  <si>
    <t>ED-15727</t>
  </si>
  <si>
    <t>MÓDULO TOMADA PADRÃO VERMELHA, USO ESPECÍFICO, TRÊS (3) POLOS, CORRENTE 20A, TENSÃO 250V, (2P+T/20A-250V), INCLUSIVE FORNECIMENTO E INSTALAÇÃO, EXCLUSIVE PLACA E SUPORTE</t>
  </si>
  <si>
    <t>ED-5628</t>
  </si>
  <si>
    <t>MÓDULO TOMADA USB (CONECTOR USB TIPO A), CORRENTE 1A, TENSÃO 5V, (1A-5V), INCLUSIVE FORNECIMENTO E INSTALAÇÃO, EXCLUSIVE PLACA E SUPORTE</t>
  </si>
  <si>
    <t>ED-5618</t>
  </si>
  <si>
    <t>PLACA 4"X2" CEGA, INCLUSIVE FORNECIMENTO E INSTALAÇÃO, EXCLUSIVE SUPORTE</t>
  </si>
  <si>
    <t>ED-5621</t>
  </si>
  <si>
    <t>PLACA 4"X2" PARA DOIS (2) MÓDULOS, INCLUSIVE FORNECIMENTO E INSTALAÇÃO, EXCLUSIVE SUPORTE E MÓDULO</t>
  </si>
  <si>
    <t>ED-5622</t>
  </si>
  <si>
    <t>PLACA 4"X2" PARA TRÊS (3) MÓDULOS, INCLUSIVE FORNECIMENTO E INSTALAÇÃO, EXCLUSIVE SUPORTE E MÓDULO</t>
  </si>
  <si>
    <t>ED-5620</t>
  </si>
  <si>
    <t>PLACA 4"X2" PARA UM (1) MÓDULO, INCLUSIVE FORNECIMENTO E INSTALAÇÃO, EXCLUSIVE SUPORTE E MÓDULO</t>
  </si>
  <si>
    <t>ED-5619</t>
  </si>
  <si>
    <t>PLACA 4"X4" CEGA, INCLUSIVE FORNECIMENTO E INSTALAÇÃO, EXCLUSIVE SUPORTE</t>
  </si>
  <si>
    <t>ED-5623</t>
  </si>
  <si>
    <t>PLACA 4"X4" PARA DOIS (2) MÓDULOS, INCLUSIVE FORNECIMENTO E INSTALAÇÃO, EXCLUSIVE SUPORTE E MÓDULO</t>
  </si>
  <si>
    <t>ED-5624</t>
  </si>
  <si>
    <t>PLACA 4"X4" PARA QUATRO (4) MÓDULOS, INCLUSIVE FORNECIMENTO E INSTALAÇÃO, EXCLUSIVE SUPORTE E MÓDULO</t>
  </si>
  <si>
    <t>ED-5625</t>
  </si>
  <si>
    <t>PLACA 4"X4" PARA SEIS (6) MÓDULOS, INCLUSIVE FORNECIMENTO E INSTALAÇÃO, EXCLUSIVE SUPORTE E MÓDULO</t>
  </si>
  <si>
    <t>ED-5614</t>
  </si>
  <si>
    <t>SUPORTE PARA PLACA 4"X2" PARA TRÊS (3) MÓDULOS, INCLUSIVE PARAFUSOS PARA FIXAÇÃO, FORNECIMENTO E INSTALAÇÃO, EXCLUSIVE PLACA E MÓDULO</t>
  </si>
  <si>
    <t>ED-5613</t>
  </si>
  <si>
    <t>SUPORTE PARA PLACA 4"X4" PARA SEIS (6) MÓDULOS, INCLUSIVE PARAFUSOS PARA FIXAÇÃO, FORNECIMENTO E INSTALAÇÃO, EXCLUSIVE PLACA E MÓDULO</t>
  </si>
  <si>
    <t>MANGUEIRA PVC FLEXÍVEL CORRUGADO</t>
  </si>
  <si>
    <t>ED-49415</t>
  </si>
  <si>
    <t>ELETRODUTO FLEXÍVEL CORRUGADO, PVC, ANTI-CHAMA, DN 32MM (1"), APLICADO EM ALVENARIA, INCLUSIVE RASGO</t>
  </si>
  <si>
    <t>CONDULETE EM ALUMÍNIO</t>
  </si>
  <si>
    <t>ED-17955</t>
  </si>
  <si>
    <t>CONDULETE DE ALUMÍNIO, TIPO "B", DIÂMETRO DE SAÍDA 1" (25MM), EXCLUSIVE MÓDULO E PLACA, INCLUSIVE FIXAÇÃO</t>
  </si>
  <si>
    <t>ED-17957</t>
  </si>
  <si>
    <t>CONDULETE DE ALUMÍNIO, TIPO "B", DIÂMETRO DE SAÍDA 1.1/2" (40MM), EXCLUSIVE MÓDULO E PLACA, INCLUSIVE FIXAÇÃO</t>
  </si>
  <si>
    <t>ED-17956</t>
  </si>
  <si>
    <t>CONDULETE DE ALUMÍNIO, TIPO "B", DIÂMETRO DE SAÍDA 1.1/4" (32MM), EXCLUSIVE MÓDULO E PLACA, INCLUSIVE FIXAÇÃO</t>
  </si>
  <si>
    <t>ED-17958</t>
  </si>
  <si>
    <t>CONDULETE DE ALUMÍNIO, TIPO "B", DIÂMETRO DE SAÍDA 2" (50MM), EXCLUSIVE MÓDULO E PLACA, INCLUSIVE FIXAÇÃO</t>
  </si>
  <si>
    <t>ED-17954</t>
  </si>
  <si>
    <t>CONDULETE DE ALUMÍNIO, TIPO "B", DIÂMETRO DE SAÍDA 3/4" (20MM), EXCLUSIVE MÓDULO E PLACA, INCLUSIVE FIXAÇÃO</t>
  </si>
  <si>
    <t>ED-49071</t>
  </si>
  <si>
    <t>CONDULETE DE ALUMÍNIO, TIPO "C", DIÂMETRO DE SAÍDA 1" (25MM), EXCLUSIVE MÓDULO E PLACA, INCLUSIVE FIXAÇÃO</t>
  </si>
  <si>
    <t>ED-49073</t>
  </si>
  <si>
    <t>CONDULETE DE ALUMÍNIO, TIPO "C", DIÂMETRO DE SAÍDA 1.1/2" (40MM), EXCLUSIVE MÓDULO E PLACA, INCLUSIVE FIXAÇÃO</t>
  </si>
  <si>
    <t>ED-49072</t>
  </si>
  <si>
    <t>CONDULETE DE ALUMÍNIO, TIPO "C", DIÂMETRO DE SAÍDA 1.1/4" (32MM), EXCLUSIVE MÓDULO E PLACA, INCLUSIVE FIXAÇÃO</t>
  </si>
  <si>
    <t>ED-49074</t>
  </si>
  <si>
    <t>CONDULETE DE ALUMÍNIO, TIPO "C", DIÂMETRO DE SAÍDA 2" (50MM), EXCLUSIVE MÓDULO E PLACA, INCLUSIVE FIXAÇÃO</t>
  </si>
  <si>
    <t>ED-49070</t>
  </si>
  <si>
    <t>CONDULETE DE ALUMÍNIO, TIPO "C", DIÂMETRO DE SAÍDA 3/4" (20MM), EXCLUSIVE MÓDULO E PLACA, INCLUSIVE FIXAÇÃO</t>
  </si>
  <si>
    <t>ED-49080</t>
  </si>
  <si>
    <t>CONDULETE DE ALUMÍNIO, TIPO "E", DIÂMETRO DE SAÍDA 1" (25MM), EXCLUSIVE MÓDULO E PLACA, INCLUSIVE FIXAÇÃO</t>
  </si>
  <si>
    <t>ED-49082</t>
  </si>
  <si>
    <t>CONDULETE DE ALUMÍNIO, TIPO "E", DIÂMETRO DE SAÍDA 1.1/2" (40MM), EXCLUSIVE MÓDULO E PLACA, INCLUSIVE FIXAÇÃO</t>
  </si>
  <si>
    <t>ED-49081</t>
  </si>
  <si>
    <t>CONDULETE DE ALUMÍNIO, TIPO "E", DIÂMETRO DE SAÍDA 1.1/4" (32MM), EXCLUSIVE MÓDULO E PLACA, INCLUSIVE FIXAÇÃO</t>
  </si>
  <si>
    <t>ED-49083</t>
  </si>
  <si>
    <t>CONDULETE DE ALUMÍNIO, TIPO "E", DIÂMETRO DE SAÍDA 2" (50MM), EXCLUSIVE MÓDULO E PLACA, INCLUSIVE FIXAÇÃO</t>
  </si>
  <si>
    <t>ED-49079</t>
  </si>
  <si>
    <t>CONDULETE DE ALUMÍNIO, TIPO "E", DIÂMETRO DE SAÍDA 3/4" (20MM), EXCLUSIVE MÓDULO E PLACA, INCLUSIVE FIXAÇÃO</t>
  </si>
  <si>
    <t>ED-17960</t>
  </si>
  <si>
    <t>CONDULETE DE ALUMÍNIO, TIPO "LB", DIÂMETRO DE SAÍDA 1" (25MM), EXCLUSIVE MÓDULO E PLACA, INCLUSIVE FIXAÇÃO</t>
  </si>
  <si>
    <t>ED-17962</t>
  </si>
  <si>
    <t>CONDULETE DE ALUMÍNIO, TIPO "LB", DIÂMETRO DE SAÍDA 1.1/2" (40MM), EXCLUSIVE MÓDULO E PLACA, INCLUSIVE FIXAÇÃO</t>
  </si>
  <si>
    <t>ED-17961</t>
  </si>
  <si>
    <t>CONDULETE DE ALUMÍNIO, TIPO "LB", DIÂMETRO DE SAÍDA 1.1/4" (32MM), EXCLUSIVE MÓDULO E PLACA, INCLUSIVE FIXAÇÃO</t>
  </si>
  <si>
    <t>ED-17963</t>
  </si>
  <si>
    <t>CONDULETE DE ALUMÍNIO, TIPO "LB", DIÂMETRO DE SAÍDA 2" (50MM), EXCLUSIVE MÓDULO E PLACA, INCLUSIVE FIXAÇÃO</t>
  </si>
  <si>
    <t>ED-17959</t>
  </si>
  <si>
    <t>CONDULETE DE ALUMÍNIO, TIPO "LB", DIÂMETRO DE SAÍDA 3/4" (20MM), EXCLUSIVE MÓDULO E PLACA, INCLUSIVE FIXAÇÃO</t>
  </si>
  <si>
    <t>ED-49122</t>
  </si>
  <si>
    <t>CONDULETE DE ALUMÍNIO, TIPO "LL", DIÂMETRO DE SAÍDA 1" (25MM), EXCLUSIVE MÓDULO E PLACA, INCLUSIVE FIXAÇÃO</t>
  </si>
  <si>
    <t>ED-49124</t>
  </si>
  <si>
    <t>CONDULETE DE ALUMÍNIO, TIPO "LL", DIÂMETRO DE SAÍDA 1.1/2" (40MM), EXCLUSIVE MÓDULO E PLACA, INCLUSIVE FIXAÇÃO</t>
  </si>
  <si>
    <t>ED-49123</t>
  </si>
  <si>
    <t>CONDULETE DE ALUMÍNIO, TIPO "LL", DIÂMETRO DE SAÍDA 1.1/4" (32MM), EXCLUSIVE MÓDULO E PLACA, INCLUSIVE FIXAÇÃO</t>
  </si>
  <si>
    <t>ED-49125</t>
  </si>
  <si>
    <t>CONDULETE DE ALUMÍNIO, TIPO "LL", DIÂMETRO DE SAÍDA 2" (50MM), EXCLUSIVE MÓDULO E PLACA, INCLUSIVE FIXAÇÃO</t>
  </si>
  <si>
    <t>ED-49121</t>
  </si>
  <si>
    <t>CONDULETE DE ALUMÍNIO, TIPO "LL", DIÂMETRO DE SAÍDA 3/4" (20MM), EXCLUSIVE MÓDULO E PLACA, INCLUSIVE FIXAÇÃO</t>
  </si>
  <si>
    <t>ED-49107</t>
  </si>
  <si>
    <t>CONDULETE DE ALUMÍNIO, TIPO "LR", DIÂMETRO DE SAÍDA 1" (25MM), EXCLUSIVE MÓDULO E PLACA, INCLUSIVE FIXAÇÃO</t>
  </si>
  <si>
    <t>ED-49109</t>
  </si>
  <si>
    <t>CONDULETE DE ALUMÍNIO, TIPO "LR", DIÂMETRO DE SAÍDA 1.1/2" (40MM), EXCLUSIVE MÓDULO E PLACA, INCLUSIVE FIXAÇÃO</t>
  </si>
  <si>
    <t>ED-49108</t>
  </si>
  <si>
    <t>CONDULETE DE ALUMÍNIO, TIPO "LR", DIÂMETRO DE SAÍDA 1.1/4" (32MM), EXCLUSIVE MÓDULO E PLACA, INCLUSIVE FIXAÇÃO</t>
  </si>
  <si>
    <t>ED-49110</t>
  </si>
  <si>
    <t>CONDULETE DE ALUMÍNIO, TIPO "LR", DIÂMETRO DE SAÍDA 2" (50MM), EXCLUSIVE MÓDULO E PLACA, INCLUSIVE FIXAÇÃO</t>
  </si>
  <si>
    <t>ED-49106</t>
  </si>
  <si>
    <t>CONDULETE DE ALUMÍNIO, TIPO "LR", DIÂMETRO DE SAÍDA 3/4" (20MM), EXCLUSIVE MÓDULO E PLACA, INCLUSIVE FIXAÇÃO</t>
  </si>
  <si>
    <t>ED-49089</t>
  </si>
  <si>
    <t>CONDULETE DE ALUMÍNIO, TIPO "T", DIÂMETRO DE SAÍDA 1" (25MM), EXCLUSIVE MÓDULO E PLACA, INCLUSIVE FIXAÇÃO</t>
  </si>
  <si>
    <t>ED-49091</t>
  </si>
  <si>
    <t>CONDULETE DE ALUMÍNIO, TIPO "T", DIÂMETRO DE SAÍDA 1.1/2" (40MM), EXCLUSIVE MÓDULO E PLACA, INCLUSIVE FIXAÇÃO</t>
  </si>
  <si>
    <t>ED-49090</t>
  </si>
  <si>
    <t>CONDULETE DE ALUMÍNIO, TIPO "T", DIÂMETRO DE SAÍDA 1.1/4" (32MM), EXCLUSIVE MÓDULO E PLACA, INCLUSIVE FIXAÇÃO</t>
  </si>
  <si>
    <t>ED-49092</t>
  </si>
  <si>
    <t>CONDULETE DE ALUMÍNIO, TIPO "T", DIÂMETRO DE SAÍDA 2" (50MM), EXCLUSIVE MÓDULO E PLACA, INCLUSIVE FIXAÇÃO</t>
  </si>
  <si>
    <t>ED-49088</t>
  </si>
  <si>
    <t>CONDULETE DE ALUMÍNIO, TIPO "T", DIÂMETRO DE SAÍDA 3/4" (20MM), EXCLUSIVE MÓDULO E PLACA, INCLUSIVE FIXAÇÃO</t>
  </si>
  <si>
    <t>ED-17965</t>
  </si>
  <si>
    <t>CONDULETE DE ALUMÍNIO, TIPO "TB", DIÂMETRO DE SAÍDA 1" (25MM), EXCLUSIVE MÓDULO E PLACA, INCLUSIVE FIXAÇÃO</t>
  </si>
  <si>
    <t>ED-17967</t>
  </si>
  <si>
    <t>CONDULETE DE ALUMÍNIO, TIPO "TB", DIÂMETRO DE SAÍDA 1.1/2" (40MM), EXCLUSIVE MÓDULO E PLACA, INCLUSIVE FIXAÇÃO</t>
  </si>
  <si>
    <t>ED-17966</t>
  </si>
  <si>
    <t>CONDULETE DE ALUMÍNIO, TIPO "TB", DIÂMETRO DE SAÍDA 1.1/4" (32MM), EXCLUSIVE MÓDULO E PLACA, INCLUSIVE FIXAÇÃO</t>
  </si>
  <si>
    <t>ED-17968</t>
  </si>
  <si>
    <t>CONDULETE DE ALUMÍNIO, TIPO "TB", DIÂMETRO DE SAÍDA 2" (50MM), EXCLUSIVE MÓDULO E PLACA, INCLUSIVE FIXAÇÃO</t>
  </si>
  <si>
    <t>ED-17964</t>
  </si>
  <si>
    <t>CONDULETE DE ALUMÍNIO, TIPO "TB", DIÂMETRO DE SAÍDA 3/4" (20MM), EXCLUSIVE MÓDULO E PLACA, INCLUSIVE FIXAÇÃO</t>
  </si>
  <si>
    <t>ED-49098</t>
  </si>
  <si>
    <t>CONDULETE DE ALUMÍNIO, TIPO "X", DIÂMETRO DE SAÍDA 1" (25MM), EXCLUSIVE MÓDULO E PLACA, INCLUSIVE FIXAÇÃO</t>
  </si>
  <si>
    <t>ED-49100</t>
  </si>
  <si>
    <t>CONDULETE DE ALUMÍNIO, TIPO "X", DIÂMETRO DE SAÍDA 1.1/2" (40MM), EXCLUSIVE MÓDULO E PLACA, INCLUSIVE FIXAÇÃO</t>
  </si>
  <si>
    <t>ED-49099</t>
  </si>
  <si>
    <t>CONDULETE DE ALUMÍNIO, TIPO "X", DIÂMETRO DE SAÍDA 1.1/4" (32MM), EXCLUSIVE MÓDULO E PLACA, INCLUSIVE FIXAÇÃO</t>
  </si>
  <si>
    <t>ED-49101</t>
  </si>
  <si>
    <t>CONDULETE DE ALUMÍNIO, TIPO "X", DIÂMETRO DE SAÍDA 2" (50MM), EXCLUSIVE MÓDULO E PLACA, INCLUSIVE FIXAÇÃO</t>
  </si>
  <si>
    <t>ED-49097</t>
  </si>
  <si>
    <t>CONDULETE DE ALUMÍNIO, TIPO "X", DIÂMETRO DE SAÍDA 3/4" (20MM), EXCLUSIVE MÓDULO E PLACA, INCLUSIVE FIXAÇÃO</t>
  </si>
  <si>
    <t>ED-17985</t>
  </si>
  <si>
    <t>CONJUNTO PARA CONDULETE DE 1" (25MM) COM DUAS (2) TOMADA DE DADOS OU TELEFONIA (CONECTOR RJ45 CAT.6E OU RJ11) E PLACA DE DOIS (2) POSTOS, INCLUSIVE FORNECIMENTO, INSTALAÇÃO, SUPORTE, MÓDULO E PLACA, EXCLUSIVE CONDULETE</t>
  </si>
  <si>
    <t>ED-17981</t>
  </si>
  <si>
    <t>CONJUNTO PARA CONDULETE DE 1" (25MM) COM UM (1) INTERRUPTOR PARALELO, CORRENTE 10A, TENSÃO 250V, (10A-250V) E PLACA DE UM (1) POSTO, INCLUSIVE FORNECIMENTO, INSTALAÇÃO, SUPORTE, MÓDULO E PLACA, EXCLUSIVE CONDULETE</t>
  </si>
  <si>
    <t>ED-17980</t>
  </si>
  <si>
    <t>CONJUNTO PARA CONDULETE DE 1" (25MM) COM UM (1) INTERRUPTOR SIMPLES, CORRENTE 10A, TENSÃO 250V, (10A-250V) E PLACA DE UM (1) POSTO, INCLUSIVE FORNECIMENTO, INSTALAÇÃO, SUPORTE, MÓDULO E PLACA, EXCLUSIVE CONDULETE</t>
  </si>
  <si>
    <t>ED-17983</t>
  </si>
  <si>
    <t>CONJUNTO PARA CONDULETE DE 1" (25MM) COM UMA (1) TOMADA DE DADOS OU TELEFONIA (CONECTOR RJ45 CAT.6E OU RJ11) E PLACA DE UM (1) POSTO, INCLUSIVE FORNECIMENTO, INSTALAÇÃO, SUPORTE, MÓDULO E PLACA, EXCLUSIVE CONDULETE</t>
  </si>
  <si>
    <t>ED-17982</t>
  </si>
  <si>
    <t>CONJUNTO PARA CONDULETE DE 1" (25MM) COM UMA (1) TOMADA PADRÃO, TRÊS (3) POLOS, CORRENTE 10A, TENSÃO 250V, (2P+T/10A-250V) E PLACA DE UM (1) POSTO, INCLUSIVE FORNECIMENTO, INSTALAÇÃO, SUPORTE, MÓDULO E PLACA, EXCLUSIVE CONDULETE</t>
  </si>
  <si>
    <t>ED-17984</t>
  </si>
  <si>
    <t>CONJUNTO PARA CONDULETE DE 1" (25MM) COM UMA (1) TOMADA PADRÃO, TRÊS (3) POLOS, CORRENTE 20A, TENSÃO 250V, (2P+T/20A-250V) E PLACA DE UM (1) POSTO, INCLUSIVE FORNECIMENTO, INSTALAÇÃO, SUPORTE, MÓDULO E PLACA, EXCLUSIVE CONDULETE</t>
  </si>
  <si>
    <t>ED-17979</t>
  </si>
  <si>
    <t>CONJUNTO PARA CONDULETE DE 3/4" (20MM) COM DUAS (2) TOMADA DE DADOS OU TELEFONIA (CONECTOR RJ45 CAT.6E OU RJ11) E PLACA DE DOIS (2) POSTOS, INCLUSIVE FORNECIMENTO, INSTALAÇÃO, SUPORTE, MÓDULO E PLACA, EXCLUSIVE CONDULETE</t>
  </si>
  <si>
    <t>ED-17978</t>
  </si>
  <si>
    <t>CONJUNTO PARA CONDULETE DE 3/4" (20MM) COM UMA (1) TOMADA PADRÃO, TRÊS (3) POLOS, CORRENTE 20A, TENSÃO 250V, (2P+T/20A-250V) E PLACA DE UM (1) POSTO, INCLUSIVE FORNECIMENTO, INSTALAÇÃO, SUPORTE, MÓDULO E PLACA, EXCLUSIVE CONDULETE</t>
  </si>
  <si>
    <t>ED-17991</t>
  </si>
  <si>
    <t>PLACA CEGA PARA CONDULETE, COM DIÂMETRO DE SAÍDA 1" (25MM), EXCLUSIVE CONDULETE</t>
  </si>
  <si>
    <t>ED-17993</t>
  </si>
  <si>
    <t>PLACA CEGA PARA CONDULETE, COM DIÂMETRO DE SAÍDA 1.1/2" (40MM), EXCLUSIVE CONDULETE</t>
  </si>
  <si>
    <t>ED-17992</t>
  </si>
  <si>
    <t>PLACA CEGA PARA CONDULETE, COM DIÂMETRO DE SAÍDA 1.1/4" (32MM), EXCLUSIVE CONDULETE</t>
  </si>
  <si>
    <t>ED-17994</t>
  </si>
  <si>
    <t>PLACA CEGA PARA CONDULETE, COM DIÂMETRO DE SAÍDA 2" (50MM), EXCLUSIVE CONDULETE</t>
  </si>
  <si>
    <t>ED-17990</t>
  </si>
  <si>
    <t>PLACA CEGA PARA CONDULETE, COM DIÂMETRO DE SAÍDA 3/4" (20MM), EXCLUSIVE CONDULETE</t>
  </si>
  <si>
    <t>ELETRODUTO FLEXÍVEL</t>
  </si>
  <si>
    <t>ED-17951</t>
  </si>
  <si>
    <t>ELETRODUTO FLEXÍVEL CORRUGADO, PVC, ANTI-CHAMA, DN 20MM (1/2"), APLICADO EM ALVENARIA, EXCLUSIVE RASGO</t>
  </si>
  <si>
    <t>ED-49413</t>
  </si>
  <si>
    <t>ELETRODUTO FLEXÍVEL CORRUGADO, PVC, ANTI-CHAMA, DN 20MM (1/2"), APLICADO EM ALVENARIA, INCLUSIVE RASGO</t>
  </si>
  <si>
    <t>ED-17952</t>
  </si>
  <si>
    <t>ELETRODUTO FLEXÍVEL CORRUGADO, PVC, ANTI-CHAMA, DN 25MM (3/4"), APLICADO EM ALVENARIA, EXCLUSIVE RASGO</t>
  </si>
  <si>
    <t>ED-49414</t>
  </si>
  <si>
    <t>ELETRODUTO FLEXÍVEL CORRUGADO, PVC, ANTI-CHAMA, DN 25MM (3/4"), APLICADO EM ALVENARIA, INCLUSIVE RASGO</t>
  </si>
  <si>
    <t>ED-17953</t>
  </si>
  <si>
    <t>ELETRODUTO FLEXÍVEL CORRUGADO, PVC, ANTI-CHAMA, DN 32MM (1"), APLICADO EM ALVENARIA, EXCLUSIVE RASGO</t>
  </si>
  <si>
    <t>ED-7249</t>
  </si>
  <si>
    <t>ELETRODUTO FLEXÍVEL, EM AÇO GALVANIZADO, REVESTIDO EXTERNAMENTE COM PVC PRETO (1"), INCLUSIVE CONEXÕES, SUPORTES E FIXAÇÃO</t>
  </si>
  <si>
    <t>ED-7251</t>
  </si>
  <si>
    <t>ELETRODUTO FLEXÍVEL, EM AÇO GALVANIZADO, REVESTIDO EXTERNAMENTE COM PVC PRETO (1.1/2"), INCLUSIVE CONEXÕES, SUPORTES E FIXAÇÃO</t>
  </si>
  <si>
    <t>ED-7250</t>
  </si>
  <si>
    <t>ELETRODUTO FLEXÍVEL, EM AÇO GALVANIZADO, REVESTIDO EXTERNAMENTE COM PVC PRETO (1.1/4"), INCLUSIVE CONEXÕES, SUPORTES E FIXAÇÃO</t>
  </si>
  <si>
    <t>ED-7252</t>
  </si>
  <si>
    <t>ELETRODUTO FLEXÍVEL, EM AÇO GALVANIZADO, REVESTIDO EXTERNAMENTE COM PVC PRETO (2"), INCLUSIVE CONEXÕES, SUPORTES E FIXAÇÃO</t>
  </si>
  <si>
    <t>ED-7253</t>
  </si>
  <si>
    <t>ELETRODUTO FLEXÍVEL, EM AÇO GALVANIZADO, REVESTIDO EXTERNAMENTE COM PVC PRETO (2.1/2"), INCLUSIVE CONEXÕES, SUPORTES E FIXAÇÃO</t>
  </si>
  <si>
    <t>ED-7248</t>
  </si>
  <si>
    <t>ELETRODUTO FLEXÍVEL, EM AÇO GALVANIZADO, REVESTIDO EXTERNAMENTE COM PVC PRETO (3/4"), INCLUSIVE CONEXÕES, SUPORTES E FIXAÇÃO</t>
  </si>
  <si>
    <t>ELETRODUTO RÍGIDO EM PVC</t>
  </si>
  <si>
    <t>ED-49315</t>
  </si>
  <si>
    <t>ELETRODUTO DE PVC RÍGIDO ROSCÁVEL, DN 100 MM (4"), INCLUSIVE CONEXÕES, SUPORTES E FIXAÇÃO</t>
  </si>
  <si>
    <t>ED-49307</t>
  </si>
  <si>
    <t>ELETRODUTO DE PVC RÍGIDO ROSCÁVEL, DN 16 MM (1/2"), INCLUSIVE CONEXÕES, SUPORTES E FIXAÇÃO</t>
  </si>
  <si>
    <t>ED-49308</t>
  </si>
  <si>
    <t>ELETRODUTO DE PVC RÍGIDO ROSCÁVEL, DN 20 MM (3/4"), INCLUSIVE CONEXÕES, SUPORTES E FIXAÇÃO</t>
  </si>
  <si>
    <t>ED-49309</t>
  </si>
  <si>
    <t>ELETRODUTO DE PVC RÍGIDO ROSCÁVEL, DN 25 MM (1"), INCLUSIVE CONEXÕES, SUPORTES E FIXAÇÃO</t>
  </si>
  <si>
    <t>ED-49310</t>
  </si>
  <si>
    <t>ELETRODUTO DE PVC RÍGIDO ROSCÁVEL, DN 32 MM (1.1/4"), INCLUSIVE CONEXÕES, SUPORTES E FIXAÇÃO</t>
  </si>
  <si>
    <t>ED-49311</t>
  </si>
  <si>
    <t>ELETRODUTO DE PVC RÍGIDO ROSCÁVEL, DN 40 MM (1.1/2"), INCLUSIVE CONEXÕES, SUPORTES E FIXAÇÃO</t>
  </si>
  <si>
    <t>ED-49312</t>
  </si>
  <si>
    <t>ELETRODUTO DE PVC RÍGIDO ROSCÁVEL, DN 50 MM (2"), INCLUSIVE CONEXÕES, SUPORTES E FIXAÇÃO</t>
  </si>
  <si>
    <t>ED-49313</t>
  </si>
  <si>
    <t>ELETRODUTO DE PVC RÍGIDO ROSCÁVEL, DN 60 MM (2.1/2"), INCLUSIVE CONEXÕES, SUPORTES E FIXAÇÃO</t>
  </si>
  <si>
    <t>ED-49314</t>
  </si>
  <si>
    <t>ELETRODUTO DE PVC RÍGIDO ROSCÁVEL, DN 75 MM (3"), INCLUSIVE CONEXÕES, SUPORTES E FIXAÇÃO</t>
  </si>
  <si>
    <t>ED-17935</t>
  </si>
  <si>
    <t>SONDAGEM DE ELETRODUTO/DUTOS COM ARAME GALVANIZADO, DIÂMETRO DO FIO 1,24MM, 18 BWG, INCLUSIVE FORNECIMENTO E INSTALAÇÃO</t>
  </si>
  <si>
    <t>ELETRODUTO RÍGIDO EM AÇO GALVANIZADO</t>
  </si>
  <si>
    <t>ED-49316</t>
  </si>
  <si>
    <t>ELETRODUTO DE AÇO GALVANIZADO LEVE, INCLUSIVE CONEXÕES, SUPORTES E FIXAÇÃO DN 15 (1/2")</t>
  </si>
  <si>
    <t>ED-49317</t>
  </si>
  <si>
    <t>ELETRODUTO DE AÇO GALVANIZADO LEVE, INCLUSIVE CONEXÕES, SUPORTES E FIXAÇÃO DN 20 (3/4")</t>
  </si>
  <si>
    <t>ED-49318</t>
  </si>
  <si>
    <t>ELETRODUTO DE AÇO GALVANIZADO LEVE, INCLUSIVE CONEXÕES, SUPORTES E FIXAÇÃO DN 25 (1")</t>
  </si>
  <si>
    <t>ED-49324</t>
  </si>
  <si>
    <t>ELETRODUTO DE AÇO GALVANIZADO MÉDIO, INCLUSIVE CONEXÕES, SUPORTES E FIXAÇÃO DN 100 (4")</t>
  </si>
  <si>
    <t>ED-49319</t>
  </si>
  <si>
    <t>ELETRODUTO DE AÇO GALVANIZADO MÉDIO, INCLUSIVE CONEXÕES, SUPORTES E FIXAÇÃO DN 32 (1.1/4")</t>
  </si>
  <si>
    <t>ED-49320</t>
  </si>
  <si>
    <t>ELETRODUTO DE AÇO GALVANIZADO MÉDIO, INCLUSIVE CONEXÕES, SUPORTES E FIXAÇÃO DN 40 (1.1/2")</t>
  </si>
  <si>
    <t>ED-49321</t>
  </si>
  <si>
    <t>ELETRODUTO DE AÇO GALVANIZADO MÉDIO, INCLUSIVE CONEXÕES, SUPORTES E FIXAÇÃO DN 50 (2")</t>
  </si>
  <si>
    <t>ED-49322</t>
  </si>
  <si>
    <t>ELETRODUTO DE AÇO GALVANIZADO MÉDIO, INCLUSIVE CONEXÕES, SUPORTES E FIXAÇÃO DN 65 (2.1/2")</t>
  </si>
  <si>
    <t>ED-49323</t>
  </si>
  <si>
    <t>ELETRODUTO DE AÇO GALVANIZADO MÉDIO, INCLUSIVE CONEXÕES, SUPORTES E FIXAÇÃO DN 80 (3")</t>
  </si>
  <si>
    <t>ED-49333</t>
  </si>
  <si>
    <t>ELETRODUTO DE AÇO GALVANIZADO PESADO, INCLUSIVE CONEXÕES, SUPORTES E FIXAÇÃO DN 100 (4")</t>
  </si>
  <si>
    <t>ED-49325</t>
  </si>
  <si>
    <t>ELETRODUTO DE AÇO GALVANIZADO PESADO, INCLUSIVE CONEXÕES, SUPORTES E FIXAÇÃO DN 15 (1/2")</t>
  </si>
  <si>
    <t>ED-49326</t>
  </si>
  <si>
    <t>ELETRODUTO DE AÇO GALVANIZADO PESADO, INCLUSIVE CONEXÕES, SUPORTES E FIXAÇÃO DN 20 (3/4")</t>
  </si>
  <si>
    <t>ED-49327</t>
  </si>
  <si>
    <t>ELETRODUTO DE AÇO GALVANIZADO PESADO, INCLUSIVE CONEXÕES, SUPORTES E FIXAÇÃO DN 25 (1")</t>
  </si>
  <si>
    <t>ED-49328</t>
  </si>
  <si>
    <t>ELETRODUTO DE AÇO GALVANIZADO PESADO, INCLUSIVE CONEXÕES, SUPORTES E FIXAÇÃO DN 32 (1.1/4")</t>
  </si>
  <si>
    <t>ED-49329</t>
  </si>
  <si>
    <t>ELETRODUTO DE AÇO GALVANIZADO PESADO, INCLUSIVE CONEXÕES, SUPORTES E FIXAÇÃO DN 40 (1.1/2")</t>
  </si>
  <si>
    <t>ED-49330</t>
  </si>
  <si>
    <t>ELETRODUTO DE AÇO GALVANIZADO PESADO, INCLUSIVE CONEXÕES, SUPORTES E FIXAÇÃO DN 50 (2")</t>
  </si>
  <si>
    <t>ED-49331</t>
  </si>
  <si>
    <t>ELETRODUTO DE AÇO GALVANIZADO PESADO, INCLUSIVE CONEXÕES, SUPORTES E FIXAÇÃO DN 65 (2.1/2")</t>
  </si>
  <si>
    <t>ED-49332</t>
  </si>
  <si>
    <t>ELETRODUTO DE AÇO GALVANIZADO PESADO, INCLUSIVE CONEXÕES, SUPORTES E FIXAÇÃO DN 80 (3")</t>
  </si>
  <si>
    <t>PERFILADO LISO E PERFURADO</t>
  </si>
  <si>
    <t>ED-49463</t>
  </si>
  <si>
    <t>CAIXA DE DERIVAÇÃO TIPO "C" PARA PERFILADO EM CHAPA DE AÇO  COM TRATAMENTO PRÉ-ZINCADO, INCLUSIVE TAMPA E FIXAÇÃO</t>
  </si>
  <si>
    <t>ED-49464</t>
  </si>
  <si>
    <t>CAIXA DE DERIVAÇÃO TIPO "I" PARA PERFILADO EM CHAPA DE AÇO  COM TRATAMENTO PRÉ-ZINCADO, INCLUSIVE TAMPA E FIXAÇÃO</t>
  </si>
  <si>
    <t>ED-49465</t>
  </si>
  <si>
    <t>CAIXA DE DERIVAÇÃO TIPO "L" PARA PERFILADO EM CHAPA DE AÇO  COM TRATAMENTO PRÉ-ZINCADO, INCLUSIVE TAMPA E FIXAÇÃO</t>
  </si>
  <si>
    <t>ED-49466</t>
  </si>
  <si>
    <t>CAIXA DE DERIVAÇÃO TIPO "T" PARA PERFILADO EM CHAPA DE AÇO  COM TRATAMENTO PRÉ-ZINCADO, INCLUSIVE TAMPA E FIXAÇÃO</t>
  </si>
  <si>
    <t>ED-49467</t>
  </si>
  <si>
    <t>CAIXA DE DERIVAÇÃO TIPO "X" PARA PERFILADO EM CHAPA DE AÇO  COM TRATAMENTO PRÉ-ZINCADO, INCLUSIVE TAMPA E FIXAÇÃO</t>
  </si>
  <si>
    <t>ED-49446</t>
  </si>
  <si>
    <t>PERFILADO LISO (38X19)MM EM CHAPA DE AÇO GALVANIZADO #18, COM TRATAMENTO PRÉ-ZINCADO, INCLUSIVE FIXAÇÃO SUPERIOR, CONEXÕES E ACESSÓRIOS, EXCLUSIVE TAMPA DE ENCAIXE</t>
  </si>
  <si>
    <t>ED-49447</t>
  </si>
  <si>
    <t>PERFILADO LISO (38X38)MM EM CHAPA DE AÇO GALVANIZADO #18, COM TRATAMENTO PRÉ-ZINCADO, INCLUSIVE FIXAÇÃO SUPERIOR, CONEXÕES E ACESSÓRIOS, EXCLUSIVE TAMPA DE ENCAIXE</t>
  </si>
  <si>
    <t>ED-49448</t>
  </si>
  <si>
    <t>PERFILADO LISO (38X38)MM EM CHAPA DE AÇO GALVANIZADO #18, COM TRATAMENTO PRÉ-ZINCADO, INCLUSIVE TAMPA DE ENCAIXE, FIXAÇÃO SUPERIOR, CONEXÕES E ACESSÓRIOS</t>
  </si>
  <si>
    <t>ED-49451</t>
  </si>
  <si>
    <t>PERFILADO PERFURADO (38X38)MM EM CHAPA DE AÇO GALVANIZADO #18, COM TRATAMENTO PRÉ-ZINCADO, INCLUSIVE FIXAÇÃO SUPERIOR, CONEXÕES E ACESSÓRIOS, EXCLUSIVE TAMPA DE ENCAIXE</t>
  </si>
  <si>
    <t>ED-49450</t>
  </si>
  <si>
    <t>PERFILADO PERFURADO (38X38)MM EM CHAPA DE AÇO GALVANIZADO #18, COM TRATAMENTO PRÉ-ZINCADO, INCLUSIVE TAMPA DE ENCAIXE, FIXAÇÃO SUPERIOR, CONEXÕES E ACESSÓRIOS</t>
  </si>
  <si>
    <t>ED-49457</t>
  </si>
  <si>
    <t>SUPORTE OU GANCHO DE LUMINÁRIA PARA PERFILADO (38X38)MM, TIPO CURTO, EM CHAPA DE AÇO COM TRATAMENTO PRÉ-ZINCADO, INCLUSIVE ACESSÓRIOS E FIXAÇÃO</t>
  </si>
  <si>
    <t>ED-49458</t>
  </si>
  <si>
    <t>SUPORTE OU GANCHO DE LUMINÁRIA PARA PERFILADO (38X38)MM, TIPO LONGO, EM CHAPA DE AÇO COM TRATAMENTO PRÉ-ZINCADO, INCLUSIVE ACESSÓRIOS E FIXAÇÃO</t>
  </si>
  <si>
    <t>ELETROCALHA LISA</t>
  </si>
  <si>
    <t>ED-19511</t>
  </si>
  <si>
    <t>ELETROCALHA LISA (100X100)MM EM CHAPA DE AÇO GALVANIZADO #18, COM TRATAMENTO PRÉ-ZINCADO, INCLUSIVE TAMPA DE ENCAIXE, FIXAÇÃO SUPERIOR, CONEXÕES E ACESSÓRIOS</t>
  </si>
  <si>
    <t>ED-19510</t>
  </si>
  <si>
    <t>ELETROCALHA LISA (100X50)MM EM CHAPA DE AÇO GALVANIZADO #18, COM TRATAMENTO PRÉ-ZINCADO, INCLUSIVE TAMPA DE ENCAIXE, FIXAÇÃO SUPERIOR, CONEXÕES E ACESSÓRIOS</t>
  </si>
  <si>
    <t>ED-19513</t>
  </si>
  <si>
    <t>ELETROCALHA LISA (150X100)MM EM CHAPA DE AÇO GALVANIZADO #18, COM TRATAMENTO PRÉ-ZINCADO, INCLUSIVE TAMPA DE ENCAIXE, FIXAÇÃO SUPERIOR, CONEXÕES E ACESSÓRIOS</t>
  </si>
  <si>
    <t>ED-19512</t>
  </si>
  <si>
    <t>ELETROCALHA LISA (150X50)MM EM CHAPA DE AÇO GALVANIZADO #18, COM TRATAMENTO PRÉ-ZINCADO, INCLUSIVE TAMPA DE ENCAIXE, FIXAÇÃO SUPERIOR, CONEXÕES E ACESSÓRIOS</t>
  </si>
  <si>
    <t>ED-19515</t>
  </si>
  <si>
    <t>ELETROCALHA LISA (200X100)MM EM CHAPA DE AÇO GALVANIZADO #18, COM TRATAMENTO PRÉ-ZINCADO, INCLUSIVE TAMPA DE ENCAIXE, FIXAÇÃO SUPERIOR, CONEXÕES E ACESSÓRIOS</t>
  </si>
  <si>
    <t>ED-19514</t>
  </si>
  <si>
    <t>ELETROCALHA LISA (200X50)MM EM CHAPA DE AÇO GALVANIZADO #18, COM TRATAMENTO PRÉ-ZINCADO, INCLUSIVE TAMPA DE ENCAIXE, FIXAÇÃO SUPERIOR, CONEXÕES E ACESSÓRIOS</t>
  </si>
  <si>
    <t>ED-19517</t>
  </si>
  <si>
    <t>ELETROCALHA LISA (300X100)MM EM CHAPA DE AÇO GALVANIZADO #18, COM TRATAMENTO PRÉ-ZINCADO, INCLUSIVE TAMPA DE ENCAIXE, FIXAÇÃO SUPERIOR, CONEXÕES E ACESSÓRIOS</t>
  </si>
  <si>
    <t>ED-19516</t>
  </si>
  <si>
    <t>ELETROCALHA LISA (300X50)MM EM CHAPA DE AÇO GALVANIZADO #18, COM TRATAMENTO PRÉ-ZINCADO, INCLUSIVE TAMPA DE ENCAIXE, FIXAÇÃO SUPERIOR, CONEXÕES E ACESSÓRIOS</t>
  </si>
  <si>
    <t>ED-19518</t>
  </si>
  <si>
    <t>ELETROCALHA LISA (400X100)MM EM CHAPA DE AÇO GALVANIZADO #18, COM TRATAMENTO PRÉ-ZINCADO, INCLUSIVE TAMPA DE ENCAIXE, FIXAÇÃO SUPERIOR, CONEXÕES E ACESSÓRIOS</t>
  </si>
  <si>
    <t>ELETROCALHA PERFURADA</t>
  </si>
  <si>
    <t>ED-19520</t>
  </si>
  <si>
    <t>ELETROCALHA PERFURADA (100X100)MM EM CHAPA DE AÇO GALVANIZADO #18, COM TRATAMENTO PRÉ-ZINCADO, INCLUSIVE TAMPA DE ENCAIXE, FIXAÇÃO SUPERIOR, CONEXÕES E ACESSÓRIOS</t>
  </si>
  <si>
    <t>ED-19519</t>
  </si>
  <si>
    <t>ELETROCALHA PERFURADA (100X50)MM EM CHAPA DE AÇO GALVANIZADO #18, COM TRATAMENTO PRÉ-ZINCADO, INCLUSIVE TAMPA DE ENCAIXE, FIXAÇÃO SUPERIOR, CONEXÕES E ACESSÓRIOS</t>
  </si>
  <si>
    <t>ED-19522</t>
  </si>
  <si>
    <t>ELETROCALHA PERFURADA (150X100)MM EM CHAPA DE AÇO GALVANIZADO #18, COM TRATAMENTO PRÉ-ZINCADO, INCLUSIVE TAMPA DE ENCAIXE, FIXAÇÃO SUPERIOR, CONEXÕES E ACESSÓRIOS</t>
  </si>
  <si>
    <t>ED-19521</t>
  </si>
  <si>
    <t>ELETROCALHA PERFURADA (150X50)MM EM CHAPA DE AÇO GALVANIZADO #18, COM TRATAMENTO PRÉ-ZINCADO, INCLUSIVE TAMPA DE ENCAIXE, FIXAÇÃO SUPERIOR, CONEXÕES E ACESSÓRIOS</t>
  </si>
  <si>
    <t>ED-19524</t>
  </si>
  <si>
    <t>ELETROCALHA PERFURADA (200X100)MM EM CHAPA DE AÇO GALVANIZADO #18, COM TRATAMENTO PRÉ-ZINCADO, INCLUSIVE TAMPA DE ENCAIXE, FIXAÇÃO SUPERIOR, CONEXÕES E ACESSÓRIOS</t>
  </si>
  <si>
    <t>ED-19523</t>
  </si>
  <si>
    <t>ELETROCALHA PERFURADA (200X50)MM EM CHAPA DE AÇO GALVANIZADO #18, COM TRATAMENTO PRÉ-ZINCADO, INCLUSIVE TAMPA DE ENCAIXE, FIXAÇÃO SUPERIOR, CONEXÕES E ACESSÓRIOS</t>
  </si>
  <si>
    <t>ED-19526</t>
  </si>
  <si>
    <t>ELETROCALHA PERFURADA (300X100)MM EM CHAPA DE AÇO GALVANIZADO #18, COM TRATAMENTO PRÉ-ZINCADO, INCLUSIVE TAMPA DE ENCAIXE, FIXAÇÃO SUPERIOR, CONEXÕES E ACESSÓRIOS</t>
  </si>
  <si>
    <t>ED-19525</t>
  </si>
  <si>
    <t>ELETROCALHA PERFURADA (300X50)MM EM CHAPA DE AÇO GALVANIZADO #18, COM TRATAMENTO PRÉ-ZINCADO, INCLUSIVE TAMPA DE ENCAIXE, FIXAÇÃO SUPERIOR, CONEXÕES E ACESSÓRIOS</t>
  </si>
  <si>
    <t>ED-19527</t>
  </si>
  <si>
    <t>ELETROCALHA PERFURADA (400X100)MM EM CHAPA DE AÇO GALVANIZADO #18, COM TRATAMENTO PRÉ-ZINCADO, INCLUSIVE TAMPA DE ENCAIXE, FIXAÇÃO SUPERIOR, CONEXÕES E ACESSÓRIOS</t>
  </si>
  <si>
    <t>VERGALHÃO DE AÇO COM ROSCA TOTAL</t>
  </si>
  <si>
    <t>ED-19508</t>
  </si>
  <si>
    <t>FIXAÇÃO DE ELETROCALHA/LEITO HORIZONTAL COM LARGURA MAIOR QUE 200 MM E MENOR OU IGUAL A 400 MM EM LAJE, COM SUPORTE EM PERFILADO, INCLUSIVE PERFILADO, VERGALHÃO E ACESSÓRIOS, EXCLUSIVE ELETROCALHA/LEITO</t>
  </si>
  <si>
    <t>ED-19507</t>
  </si>
  <si>
    <t>FIXAÇÃO DE ELETROCALHA/LEITO HORIZONTAL COM LARGURA MENOR OU IGUAL A 200 MM EM LAJE, COM SUPORTE EM PERFILADO, INCLUSIVE PERFILADO, VERGALHÃO E ACESSÓRIOS, EXCLUSIVE ELETROCALHA/LEITO</t>
  </si>
  <si>
    <t>ED-49461</t>
  </si>
  <si>
    <t>VERGALHÃO DE AÇO COM ROSCA TOTAL PARA PERFILADO, DIÂMETRO 1/4", INCLUSIVE FORNECIMENTO, FIXAÇÃO E INSTALAÇÃO</t>
  </si>
  <si>
    <t>ED-15650</t>
  </si>
  <si>
    <t>VERGALHÃO DE AÇO COM ROSCA TOTAL PARA PERFILADO, DIÂMETRO 3/8", INCLUSIVE FORNECIMENTO, FIXAÇÃO E INSTALAÇÃO</t>
  </si>
  <si>
    <t>ED-15970</t>
  </si>
  <si>
    <t>VERGALHÃO DE AÇO COM ROSCA TOTAL PARA PERFILADO, DIÂMETRO 5/16", INCLUSIVE FORNECIMENTO, FIXAÇÃO E INSTALAÇÃO</t>
  </si>
  <si>
    <t>LUMINÁRIA</t>
  </si>
  <si>
    <t>ED-13345</t>
  </si>
  <si>
    <t>LUMINÁRIA ARANDELA TIPO MEIA-LUA COMPLETA, DIÂMETRO 25 CM, PARA UMA (1) LÂMPADA LED, POTÊNCIA 15W, BULBO A65, FORNECIMENTO E INSTALAÇÃO, INCLUSIVE BASE E LÂMPADA</t>
  </si>
  <si>
    <t>ED-13346</t>
  </si>
  <si>
    <t>LUMINÁRIA ARANDELA TIPO MEIA-LUA COMPLETA, DIÂMETRO 25 CM, PARA UMA (1) LÂMPADA LED, POTÊNCIA 20W, BULBO A70, FORNECIMENTO E INSTALAÇÃO, INCLUSIVE BASE E LÂMPADA</t>
  </si>
  <si>
    <t>ED-9955</t>
  </si>
  <si>
    <t>LUMINÁRIA ARANDELA TIPO MEIA-LUA COMPLETA, DIÂMETRO 25 CM, PARA UMA (1) LÂMPADA LED, POTÊNCIA 9W, BULBO A60, FORNECIMENTO E INSTALAÇÃO, INCLUSIVE BASE E LÂMPADA</t>
  </si>
  <si>
    <t>ED-9954</t>
  </si>
  <si>
    <t>LUMINÁRIA ARANDELA TIPO MEIA-LUA, DIÂMETRO 25 CM, PARA UMA (1) LÂMPADA BASE E-27, FORNECIMENTO E INSTALAÇÃO, INCLUSIVE BASE, EXCLUSIVE LÂMPADA</t>
  </si>
  <si>
    <t>ED-49405</t>
  </si>
  <si>
    <t>LUMINÁRIA ARANDELA TIPO TARTARUGA BLINDADA COMPLETA, PARA UMA (1) LÂMPADA FLUORESCENTE COMPACTA 20W, FORNECIMENTO E INSTALAÇÃO, INCLUSIVE BASE E LÂMPADA</t>
  </si>
  <si>
    <t>ED-49404</t>
  </si>
  <si>
    <t>LUMINÁRIA ARANDELA TIPO TARTARUGA BLINDADA, PARA UMA (1) LÂMPADA BASE E-27, POTÊNCIA MÁXIMA 60W, FORNECIMENTO E INSTALAÇÃO, EXCLUSIVE BASE E LÂMPADA</t>
  </si>
  <si>
    <t>ED-49403</t>
  </si>
  <si>
    <t>LUMINÁRIA ARANDELA TIPO TARTARUGA COMPLETA, PARA UMA (1) LÂMPADA FLUORESCENTE COMPACTA 20W, FORNECIMENTO E INSTALAÇÃO, INCLUSIVE BASE E LÂMPADA</t>
  </si>
  <si>
    <t>ED-49402</t>
  </si>
  <si>
    <t>LUMINÁRIA ARANDELA TIPO TARTARUGA, PARA UMA (1) LÂMPADA BASE E-27, POTÊNCIA MÁXIMA 60W, FORNECIMENTO E INSTALAÇÃO, EXCLUSIVE BASE E LÂMPADA</t>
  </si>
  <si>
    <t>ED-49387</t>
  </si>
  <si>
    <t>LUMINÁRIA COMERCIAL CHANFRADA DE SOBREPOR COMPLETA, PARA DUAS (2) LÂMPADAS TUBULARES FLUORESCENTE 2X16W-ØT8, FORNECIMENTO E INSTALAÇÃO, INCLUSIVE BASE, REATOR E LÂMPADAS</t>
  </si>
  <si>
    <t>ED-49393</t>
  </si>
  <si>
    <t>LUMINÁRIA COMERCIAL CHANFRADA DE SOBREPOR COMPLETA, PARA DUAS (2) LÂMPADAS TUBULARES FLUORESCENTE 2X32W-ØT8, FORNECIMENTO E INSTALAÇÃO, INCLUSIVE BASE, REATOR E LÂMPADAS</t>
  </si>
  <si>
    <t>ED-13338</t>
  </si>
  <si>
    <t>LUMINÁRIA COMERCIAL CHANFRADA DE SOBREPOR COMPLETA, PARA DUAS (2) LÂMPADAS TUBULARES LED 2X18W-ØT8, TEMPERATURA DA COR 6500K, FORNECIMENTO E INSTALAÇÃO, INCLUSIVE BASE E LÂMPADAS</t>
  </si>
  <si>
    <t>ED-13337</t>
  </si>
  <si>
    <t>LUMINÁRIA COMERCIAL CHANFRADA DE SOBREPOR COMPLETA, PARA DUAS (2) LÂMPADAS TUBULARES LED 2X9W-ØT8, TEMPERATURA DA COR 6500K, FORNECIMENTO E INSTALAÇÃO, INCLUSIVE BASE E LÂMPADAS</t>
  </si>
  <si>
    <t>ED-49389</t>
  </si>
  <si>
    <t>LUMINÁRIA COMERCIAL CHANFRADA DE SOBREPOR COMPLETA, PARA QUATRO (4) LÂMPADAS TUBULARES FLUORESCENTE 4X16W-ØT8, FORNECIMENTO E INSTALAÇÃO, INCLUSIVE BASE, REATOR E LÂMPADAS</t>
  </si>
  <si>
    <t>ED-49395</t>
  </si>
  <si>
    <t>LUMINÁRIA COMERCIAL CHANFRADA DE SOBREPOR COMPLETA, PARA QUATRO (4) LÂMPADAS TUBULARES FLUORESCENTE 4X32W-ØT8, FORNECIMENTO E INSTALAÇÃO, INCLUSIVE BASE, REATOR E LÂMPADAS</t>
  </si>
  <si>
    <t>ED-13340</t>
  </si>
  <si>
    <t>LUMINÁRIA COMERCIAL CHANFRADA DE SOBREPOR COMPLETA, PARA QUATRO (4) LÂMPADAS TUBULARES LED 4X18W-ØT8, TEMPERATURA DA COR 6500K, FORNECIMENTO E INSTALAÇÃO, INCLUSIVE BASE E LÂMPADA</t>
  </si>
  <si>
    <t>ED-13339</t>
  </si>
  <si>
    <t>LUMINÁRIA COMERCIAL CHANFRADA DE SOBREPOR COMPLETA, PARA QUATRO (4) LÂMPADAS TUBULARES LED 4X9W-ØT8, TEMPERATURA DA COR 6500K, FORNECIMENTO E INSTALAÇÃO, INCLUSIVE BASE E LÂMPADAS</t>
  </si>
  <si>
    <t>ED-49385</t>
  </si>
  <si>
    <t>LUMINÁRIA COMERCIAL CHANFRADA DE SOBREPOR COMPLETA, PARA UMA (1) LÂMPADA TUBULAR FLUORESCENTE 1X16W-ØT8, FORNECIMENTO E INSTALAÇÃO, INCLUSIVE BASE, REATOR E LÂMPADA</t>
  </si>
  <si>
    <t>ED-49391</t>
  </si>
  <si>
    <t>LUMINÁRIA COMERCIAL CHANFRADA DE SOBREPOR COMPLETA, PARA UMA (1) LÂMPADA TUBULAR FLUORESCENTE 1X32W-ØT8, FORNECIMENTO E INSTALAÇÃO, INCLUSIVE BASE, REATOR E LÂMPADA</t>
  </si>
  <si>
    <t>ED-13336</t>
  </si>
  <si>
    <t>LUMINÁRIA COMERCIAL CHANFRADA DE SOBREPOR COMPLETA, PARA UMA (1) LÂMPADA TUBULAR LED 1X18W-ØT8, TEMPERATURA DA COR 6500K, FORNECIMENTO E INSTALAÇÃO, INCLUSIVE BASE E LÂMPADA</t>
  </si>
  <si>
    <t>ED-13335</t>
  </si>
  <si>
    <t>LUMINÁRIA COMERCIAL CHANFRADA DE SOBREPOR COMPLETA, PARA UMA (1) LÂMPADA TUBULAR LED 1X9W-ØT8, TEMPERATURA DA COR 6500K, FORNECIMENTO E INSTALAÇÃO, INCLUSIVE BASE E LÂMPADA</t>
  </si>
  <si>
    <t>ED-49386</t>
  </si>
  <si>
    <t>LUMINÁRIA COMERCIAL CHANFRADA DE SOBREPOR, PARA DUAS (2) LÂMPADAS TUBULARES FLUORESCENTE 2X16W-ØT8 OU 2X20W-ØT10 OU LED 2X9W-ØT8, FORNECIMENTO E INSTALAÇÃO, EXCLUSIVE BASE, REATOR E LÂMPADAS</t>
  </si>
  <si>
    <t>ED-49392</t>
  </si>
  <si>
    <t>LUMINÁRIA COMERCIAL CHANFRADA DE SOBREPOR, PARA DUAS (2) LÂMPADAS TUBULARES FLUORESCENTE 2X32W-ØT8 OU 2X40W-ØT10 OU LED 2X18W-ØT8, FORNECIMENTO E INSTALAÇÃO, EXCLUSIVE BASE, REATOR E LÂMPADAS</t>
  </si>
  <si>
    <t>ED-49388</t>
  </si>
  <si>
    <t>LUMINÁRIA COMERCIAL CHANFRADA DE SOBREPOR, PARA QUATRO (4) LÂMPADAS TUBULARES FLUORESCENTE 4X16W-ØT8 OU 4X20W-ØT10 OU LED 4X9W-ØT8, FORNECIMENTO E INSTALAÇÃO, EXCLUSIVE BASE, REATOR E LÂMPADAS</t>
  </si>
  <si>
    <t>ED-49394</t>
  </si>
  <si>
    <t>LUMINÁRIA COMERCIAL CHANFRADA DE SOBREPOR, PARA QUATRO (4) LÂMPADAS TUBULARES FLUORESCENTE 4X32W-ØT8 OU 4X40W-ØT10 OU LED 4X18W-ØT8, FORNECIMENTO E INSTALAÇÃO, EXCLUSIVE BASE, REATOR E LÂMPADAS</t>
  </si>
  <si>
    <t>ED-49384</t>
  </si>
  <si>
    <t>LUMINÁRIA COMERCIAL CHANFRADA DE SOBREPOR, PARA UMA (1) LÂMPADA TUBULAR FLUORESCENTE 1X16W-ØT8 OU 1X20W-ØT10 OU LED 1X9W-ØT8, FORNECIMENTO E INSTALAÇÃO, EXCLUSIVE BASE, REATOR E LÂMPADA</t>
  </si>
  <si>
    <t>ED-49390</t>
  </si>
  <si>
    <t>LUMINÁRIA COMERCIAL CHANFRADA DE SOBREPOR, PARA UMA (1) LÂMPADA TUBULAR FLUORESCENTE 1X32W-ØT8 OU 1X40W-ØT10 OU LED 1X18W-ØT8, FORNECIMENTO E INSTALAÇÃO, EXCLUSIVE BASE, REATOR E LÂMPADA</t>
  </si>
  <si>
    <t>ED-27082</t>
  </si>
  <si>
    <t>LUMINÁRIA COMERCIAL COM ALETAS DE EMBUTIR COMPLETA, PARA DUAS (2) LÂMPADAS TUBULARES LED 2X18W-ØT8, TEMPERATURA DA COR 6500K, FORNECIMENTO E INSTALAÇÃO, INCLUSIVE BASE E LÂMPADA</t>
  </si>
  <si>
    <t>ED-27080</t>
  </si>
  <si>
    <t>LUMINÁRIA COMERCIAL COM ALETAS DE EMBUTIR COMPLETA, PARA DUAS (2) LÂMPADAS TUBULARES LED 2X9W-ØT8, TEMPERATURA DA COR 6500K, FORNECIMENTO E INSTALAÇÃO, INCLUSIVE BASE E LÂMPADA</t>
  </si>
  <si>
    <t>ED-27084</t>
  </si>
  <si>
    <t>LUMINÁRIA COMERCIAL COM ALETAS DE EMBUTIR COMPLETA, PARA QUATRO (4) LÂMPADAS TUBULARES LED 4X18W-ØT8, TEMPERATURA DA COR 6500K, FORNECIMENTO E INSTALAÇÃO, INCLUSIVE BASE E LÂMPADA</t>
  </si>
  <si>
    <t>ED-27078</t>
  </si>
  <si>
    <t>LUMINÁRIA COMERCIAL COM ALETAS DE EMBUTIR COMPLETA, PARA QUATRO (4) LÂMPADAS TUBULARES LED 4X9W-ØT8, TEMPERATURA DA COR 6500K, FORNECIMENTO E INSTALAÇÃO, INCLUSIVE BASE E LÂMPADA</t>
  </si>
  <si>
    <t>ED-27081</t>
  </si>
  <si>
    <t>LUMINÁRIA COMERCIAL COM ALETAS DE EMBUTIR, PARA DUAS (2) LÂMPADAS TUBULARES LED 2X18W-ØT8, FORNECIMENTO E INSTALAÇÃO, EXCLUSIVE BASE E LÂMPADA</t>
  </si>
  <si>
    <t>ED-27079</t>
  </si>
  <si>
    <t>LUMINÁRIA COMERCIAL COM ALETAS DE EMBUTIR, PARA DUAS (2) LÂMPADAS TUBULARES LED 2X9W-ØT8, FORNECIMENTO E INSTALAÇÃO, EXCLUSIVE BASE E LÂMPADA</t>
  </si>
  <si>
    <t>ED-27083</t>
  </si>
  <si>
    <t>LUMINÁRIA COMERCIAL COM ALETAS DE EMBUTIR, PARA QUATRO (4) LÂMPADAS TUBULARES LED 4X18W-ØT8, FORNECIMENTO E INSTALAÇÃO, EXCLUSIVE BASE E LÂMPADA</t>
  </si>
  <si>
    <t>ED-27077</t>
  </si>
  <si>
    <t>LUMINÁRIA COMERCIAL COM ALETAS DE EMBUTIR, PARA QUATRO (4) LÂMPADAS TUBULARES LED 4X9W-ØT8, FORNECIMENTO E INSTALAÇÃO, EXCLUSIVE BASE E LÂMPADA</t>
  </si>
  <si>
    <t>ED-27090</t>
  </si>
  <si>
    <t>LUMINÁRIA COMERCIAL COM ALETAS DE SOBREPOR COMPLETA, PARA DUAS (2) LÂMPADAS TUBULARES LED 2X18W-ØT8, TEMPERATURA DA COR 6500K, FORNECIMENTO E INSTALAÇÃO, INCLUSIVE BASE E LÂMPADA</t>
  </si>
  <si>
    <t>ED-27086</t>
  </si>
  <si>
    <t>LUMINÁRIA COMERCIAL COM ALETAS DE SOBREPOR COMPLETA, PARA DUAS (2) LÂMPADAS TUBULARES LED 2X9W-ØT8, TEMPERATURA DA COR 6500K, FORNECIMENTO E INSTALAÇÃO, INCLUSIVE BASE E LÂMPADA</t>
  </si>
  <si>
    <t>ED-27092</t>
  </si>
  <si>
    <t>LUMINÁRIA COMERCIAL COM ALETAS DE SOBREPOR COMPLETA, PARA QUATRO (4) LÂMPADAS TUBULARES LED 4X18W-ØT8, TEMPERATURA DA COR 6500K, FORNECIMENTO E INSTALAÇÃO, INCLUSIVE BASE E LÂMPADA</t>
  </si>
  <si>
    <t>ED-27088</t>
  </si>
  <si>
    <t>LUMINÁRIA COMERCIAL COM ALETAS DE SOBREPOR COMPLETA, PARA QUATRO (4) LÂMPADAS TUBULARES LED 4X9W-ØT8, TEMPERATURA DA COR 6500K, FORNECIMENTO E INSTALAÇÃO, INCLUSIVE BASE E LÂMPADA</t>
  </si>
  <si>
    <t>ED-27089</t>
  </si>
  <si>
    <t>LUMINÁRIA COMERCIAL COM ALETAS DE SOBREPOR, PARA DUAS (2) LÂMPADAS TUBULARES LED 2X18W-ØT8, FORNECIMENTO E INSTALAÇÃO, EXCLUSIVE BASE E LÂMPADA</t>
  </si>
  <si>
    <t>ED-27085</t>
  </si>
  <si>
    <t>LUMINÁRIA COMERCIAL COM ALETAS DE SOBREPOR, PARA DUAS (2) LÂMPADAS TUBULARES LED 2X9W-ØT8, FORNECIMENTO E INSTALAÇÃO, EXCLUSIVE BASE E LÂMPADA</t>
  </si>
  <si>
    <t>ED-27091</t>
  </si>
  <si>
    <t>LUMINÁRIA COMERCIAL COM ALETAS DE SOBREPOR, PARA QUATRO (4) LÂMPADAS TUBULARES LED 4X18W-ØT8, FORNECIMENTO E INSTALAÇÃO, EXCLUSIVE BASE E LÂMPADA</t>
  </si>
  <si>
    <t>ED-27087</t>
  </si>
  <si>
    <t>LUMINÁRIA COMERCIAL COM ALETAS DE SOBREPOR, PARA QUATRO (4) LÂMPADAS TUBULARES LED 4X9W-ØT8, FORNECIMENTO E INSTALAÇÃO, EXCLUSIVE BASE E LÂMPADA</t>
  </si>
  <si>
    <t>ED-27074</t>
  </si>
  <si>
    <t>LUMINÁRIA COMERCIAL COM DIFUSOR DE EMBUTIR COMPLETA, PARA DUAS (2) LÂMPADAS TUBULARES LED 2X18W-ØT8, TEMPERATURA DA COR 6500K, FORNECIMENTO E INSTALAÇÃO, INCLUSIVE BASE E LÂMPADA</t>
  </si>
  <si>
    <t>ED-27072</t>
  </si>
  <si>
    <t>LUMINÁRIA COMERCIAL COM DIFUSOR DE EMBUTIR COMPLETA, PARA DUAS (2) LÂMPADAS TUBULARES LED 2X9W-ØT8, TEMPERATURA DA COR 6500K, FORNECIMENTO E INSTALAÇÃO, INCLUSIVE BASE E LÂMPADA</t>
  </si>
  <si>
    <t>ED-27076</t>
  </si>
  <si>
    <t>LUMINÁRIA COMERCIAL COM DIFUSOR DE EMBUTIR COMPLETA, PARA QUATRO (4) LÂMPADAS TUBULARES LED 4X9W-ØT8, TEMPERATURA DA COR 6500K, FORNECIMENTO E INSTALAÇÃO, INCLUSIVE BASE E LÂMPADA</t>
  </si>
  <si>
    <t>ED-27073</t>
  </si>
  <si>
    <t>LUMINÁRIA COMERCIAL COM DIFUSOR DE EMBUTIR, PARA DUAS (2) LÂMPADAS TUBULARES LED 2X18W-ØT8, FORNECIMENTO E INSTALAÇÃO, EXCLUSIVE BASE E LÂMPADA</t>
  </si>
  <si>
    <t>ED-27071</t>
  </si>
  <si>
    <t>LUMINÁRIA COMERCIAL COM DIFUSOR DE EMBUTIR, PARA DUAS (2) LÂMPADAS TUBULARES LED 2X9W-ØT8, FORNECIMENTO E INSTALAÇÃO, EXCLUSIVE BASE E LÂMPADA</t>
  </si>
  <si>
    <t>ED-27075</t>
  </si>
  <si>
    <t>LUMINÁRIA COMERCIAL COM DIFUSOR DE EMBUTIR, PARA QUATRO (4) LÂMPADAS TUBULARES LED 4X9W-ØT8, FORNECIMENTO E INSTALAÇÃO, EXCLUSIVE BASE E LÂMPADA</t>
  </si>
  <si>
    <t>ED-27068</t>
  </si>
  <si>
    <t>LUMINÁRIA COMERCIAL COM DIFUSOR DE SOBREPOR COMPLETA, PARA DUAS (2) LÂMPADAS TUBULARES LED 2X18W-ØT8, TEMPERATURA DA COR 6500K, FORNECIMENTO E INSTALAÇÃO, INCLUSIVE BASE E LÂMPADA</t>
  </si>
  <si>
    <t>ED-27066</t>
  </si>
  <si>
    <t>LUMINÁRIA COMERCIAL COM DIFUSOR DE SOBREPOR COMPLETA, PARA DUAS (2) LÂMPADAS TUBULARES LED 2X9W-ØT8, TEMPERATURA DA COR 6500K, FORNECIMENTO E INSTALAÇÃO, INCLUSIVE BASE E LÂMPADA</t>
  </si>
  <si>
    <t>ED-27070</t>
  </si>
  <si>
    <t>LUMINÁRIA COMERCIAL COM DIFUSOR DE SOBREPOR COMPLETA, PARA QUATRO (4) LÂMPADAS TUBULARES LED 4X9W-ØT8, TEMPERATURA DA COR 6500K, FORNECIMENTO E INSTALAÇÃO, INCLUSIVE BASE E LÂMPADA</t>
  </si>
  <si>
    <t>ED-27064</t>
  </si>
  <si>
    <t>LUMINÁRIA COMERCIAL COM DIFUSOR DE SOBREPOR COMPLETA, PARA UMA (1) LÂMPADA TUBULAR LED 1X18W-ØT8, TEMPERATURA DA COR 6500K, FORNECIMENTO E INSTALAÇÃO, INCLUSIVE BASE E LÂMPADA</t>
  </si>
  <si>
    <t>ED-27062</t>
  </si>
  <si>
    <t>LUMINÁRIA COMERCIAL COM DIFUSOR DE SOBREPOR COMPLETA, PARA UMA (1) LÂMPADA TUBULAR LED 1X9W-ØT8, TEMPERATURA DA COR 6500K, FORNECIMENTO E INSTALAÇÃO, INCLUSIVE BASE E LÂMPADA</t>
  </si>
  <si>
    <t>ED-27067</t>
  </si>
  <si>
    <t>LUMINÁRIA COMERCIAL COM DIFUSOR DE SOBREPOR, PARA DUAS (2) LÂMPADAS TUBULARES LED 2X18W-ØT8, FORNECIMENTO E INSTALAÇÃO, EXCLUSIVE BASE E LÂMPADA</t>
  </si>
  <si>
    <t>ED-27065</t>
  </si>
  <si>
    <t>LUMINÁRIA COMERCIAL COM DIFUSOR DE SOBREPOR, PARA DUAS (2) LÂMPADAS TUBULARES LED 2X9W-ØT8, FORNECIMENTO E INSTALAÇÃO, EXCLUSIVE BASE E LÂMPADA</t>
  </si>
  <si>
    <t>ED-27069</t>
  </si>
  <si>
    <t>LUMINÁRIA COMERCIAL COM DIFUSOR DE SOBREPOR, PARA QUATRO (4) LÂMPADAS TUBULARES LED 4X9W-ØT8, FORNECIMENTO E INSTALAÇÃO, EXCLUSIVE BASE E LÂMPADA</t>
  </si>
  <si>
    <t>ED-27063</t>
  </si>
  <si>
    <t>LUMINÁRIA COMERCIAL COM DIFUSOR DE SOBREPOR, PARA UMA (1) LÂMPADA TUBULAR LED 1X18W-ØT8, FORNECIMENTO E INSTALAÇÃO, EXCLUSIVE BASE E LÂMPADA</t>
  </si>
  <si>
    <t>ED-27061</t>
  </si>
  <si>
    <t>LUMINÁRIA COMERCIAL COM DIFUSOR DE SOBREPOR, PARA UMA (1) LÂMPADA TUBULAR LED 1X9W-ØT8, FORNECIMENTO E INSTALAÇÃO, EXCLUSIVE BASE, REATOR E LÂMPADA</t>
  </si>
  <si>
    <t>ED-13357</t>
  </si>
  <si>
    <t>LUMINÁRIA PLAFON REDONDO DE VIDRO JATEADO REDONDO COMPLETA, DIÂMETRO 25 CM, PARA UMA (1) LÂMPADA LED, POTÊNCIA 15W, BULBO A65, FORNECIMENTO E INSTALAÇÃO, INCLUSIVE BASE E LÂMPADA</t>
  </si>
  <si>
    <t>ED-13356</t>
  </si>
  <si>
    <t>LUMINÁRIA PLAFON REDONDO DE VIDRO JATEADO REDONDO COMPLETA, DIÂMETRO 25 CM, PARA UMA (1) LÂMPADA LED, POTÊNCIA 9W, BULBO A60, FORNECIMENTO E INSTALAÇÃO, INCLUSIVE BASE E LÂMPADA</t>
  </si>
  <si>
    <t>ED-13355</t>
  </si>
  <si>
    <t>LUMINÁRIA PLAFON REDONDO DE VIDRO JATEADO REDONDO, DIÂMETRO 25 CM, PARA UMA (1) LÂMPADA BASE E-27, FORNECIMENTO E INSTALAÇÃO, INCLUSIVE BASE, EXCLUSIVE LÂMPADA</t>
  </si>
  <si>
    <t>ED-49408</t>
  </si>
  <si>
    <t>LUMINÁRIA REFLETORA PARA ILUMINAÇÃO PÚBLICA COM LÂMPADA VAPOR DE MERCÚRIO, 2 REFLETORES DE 250W EM POSTE DE CONCRETO COM 9 M DE ALTURA (COMPLETA)</t>
  </si>
  <si>
    <t>ED-49410</t>
  </si>
  <si>
    <t>LUMINÁRIA REFLETORA PARA ILUMINAÇÃO PÚBLICA COM LÂMPADA VAPOR DE MERCÚRIO, 3 REFLETORES DE 400W EM POSTE DE CONCRETO COM 11 M DE ALTURA (COMPLETA)</t>
  </si>
  <si>
    <t>ED-49409</t>
  </si>
  <si>
    <t>LUMINÁRIA REFLETORA PARA ILUMINAÇÃO PÚBLICA COM LÂMPADA VAPOR DE MERCÚRIO, 6 REFLETORES DE 400W EM POSTE DE CONCRETO COM 9 M DE ALTURA (COMPLETA)</t>
  </si>
  <si>
    <t>ED-49406</t>
  </si>
  <si>
    <t>LUMINÁRIA REFLETORA PARA ILUMINAÇÃO PÚBLICA PARA LÂMPADA VAPOR DE MERCÚRIO, SÓDIO E METÁLICA, 1 PÉTALA, POSTE DE AÇO GALVANIZADO COM 10 M DE ALTURA LIVRE (COMPLETA)</t>
  </si>
  <si>
    <t>ED-49407</t>
  </si>
  <si>
    <t>LUMINÁRIA REFLETORA PARA ILUMINAÇÃO PÚBLICA PARA LÂMPADA VAPOR DE MERCÚRIO, SÓDIO E METÁLICA, 2 PÉTALAS, POSTE DE AÇO GALVANIZADO COM 10 M DE ALTURA LIVRE (COMPLETA)</t>
  </si>
  <si>
    <t>ED-49401</t>
  </si>
  <si>
    <t>LUMINÁRIA TIPO DROPS COM BASE SUPORTE GALVANIZADA E GLOBO LEITOSO COMPLETA, PARA UMA (1) LÂMPADA FLUORESCENTE COMPACTA DE 20W, FORNECIMENTO E INSTALAÇÃO, INCLUSIVE BASE E LÂMPADA</t>
  </si>
  <si>
    <t>ED-13354</t>
  </si>
  <si>
    <t>LUMINÁRIA TIPO DROPS COM BASE SUPORTE GALVANIZADA E GLOBO LEITOSO COMPLETA, PARA UMA (1) LÂMPADA LED, POTÊNCIA 15W, BULBO A65, FORNECIMENTO E INSTALAÇÃO, INCLUSIVE BASE E LÂMPADA</t>
  </si>
  <si>
    <t>ED-13353</t>
  </si>
  <si>
    <t>LUMINÁRIA TIPO DROPS COM BASE SUPORTE GALVANIZADA E GLOBO LEITOSO COMPLETA, PARA UMA (1) LÂMPADA LED, POTÊNCIA 9W, BULBO A60, FORNECIMENTO E INSTALAÇÃO, INCLUSIVE BASE E LÂMPADA</t>
  </si>
  <si>
    <t>ED-49400</t>
  </si>
  <si>
    <t>LUMINÁRIA TIPO DROPS COM BASE SUPORTE GALVANIZADA E GLOBO LEITOSO, PARA UMA (1) LÂMPADA BASE E-27, FORNECIMENTO E INSTALAÇÃO, EXCLUSIVE BASE E LÂMPADA</t>
  </si>
  <si>
    <t>ED-49496</t>
  </si>
  <si>
    <t>PROJETOR EXTERNO PARA LÂMPADA A VAPOR DE MERCÚRIO , DE IODETO METÁLICO OU DE SÓDIO, COM ÂNGULO REGULÁVEL, COM ALOJAMENTO PARA REATOR, COMPLETO</t>
  </si>
  <si>
    <t>REATOR ELETRÔNICO</t>
  </si>
  <si>
    <t>ED-49514</t>
  </si>
  <si>
    <t>REATOR ELETRÔNICO, ALTO FATOR DE POTÊNCIA (A.F.P), PARTIDA RÁPIDA, PARA DUAS (2) LÂMPADAS TUBULARES, POTÊNCIA 16W, FORNECIMENTO E INSTALAÇÃO</t>
  </si>
  <si>
    <t>ED-49518</t>
  </si>
  <si>
    <t>REATOR ELETRÔNICO, ALTO FATOR DE POTÊNCIA (A.F.P), PARTIDA RÁPIDA, PARA DUAS (2) LÂMPADAS TUBULARES, POTÊNCIA 20W, FORNECIMENTO E INSTALAÇÃO</t>
  </si>
  <si>
    <t>ED-49516</t>
  </si>
  <si>
    <t>REATOR ELETRÔNICO, ALTO FATOR DE POTÊNCIA (A.F.P), PARTIDA RÁPIDA, PARA DUAS (2) LÂMPADAS TUBULARES, POTÊNCIA 32W, FORNECIMENTO E INSTALAÇÃO</t>
  </si>
  <si>
    <t>ED-49520</t>
  </si>
  <si>
    <t>REATOR ELETRÔNICO, ALTO FATOR DE POTÊNCIA (A.F.P), PARTIDA RÁPIDA, PARA DUAS (2) LÂMPADAS TUBULARES, POTÊNCIA 40W, FORNECIMENTO E INSTALAÇÃO</t>
  </si>
  <si>
    <t>ED-49513</t>
  </si>
  <si>
    <t>REATOR ELETRÔNICO, ALTO FATOR DE POTÊNCIA (A.F.P), PARTIDA RÁPIDA, PARA UMA (1) LÂMPADA TUBULAR, POTÊNCIA 16W, FORNECIMENTO E INSTALAÇÃO</t>
  </si>
  <si>
    <t>ED-49517</t>
  </si>
  <si>
    <t>REATOR ELETRÔNICO, ALTO FATOR DE POTÊNCIA (A.F.P), PARTIDA RÁPIDA, PARA UMA (1) LÂMPADA TUBULAR, POTÊNCIA 20W, FORNECIMENTO E INSTALAÇÃO</t>
  </si>
  <si>
    <t>ED-49515</t>
  </si>
  <si>
    <t>REATOR ELETRÔNICO, ALTO FATOR DE POTÊNCIA (A.F.P), PARTIDA RÁPIDA, PARA UMA (1) LÂMPADA TUBULAR, POTÊNCIA 32W, FORNECIMENTO E INSTALAÇÃO</t>
  </si>
  <si>
    <t>ED-49519</t>
  </si>
  <si>
    <t>REATOR ELETRÔNICO, ALTO FATOR DE POTÊNCIA (A.F.P), PARTIDA RÁPIDA, PARA UMA (1) LÂMPADA TUBULAR, POTÊNCIA 40W, FORNECIMENTO E INSTALAÇÃO</t>
  </si>
  <si>
    <t>LÂMPADA E ACESSÓRIOS</t>
  </si>
  <si>
    <t>ED-49371</t>
  </si>
  <si>
    <t>LÂMPADA COMPACTA ELETRÔNICA FLUORESCENTE, BASE E27, POTÊNCIA 11W, TENSÃO 110-127V, FORNECIMENTO E INSTALAÇÃO, EXCLUSIVE LUMINÁRIA</t>
  </si>
  <si>
    <t>ED-49372</t>
  </si>
  <si>
    <t>LÂMPADA COMPACTA ELETRÔNICA FLUORESCENTE, BASE E27, POTÊNCIA 15W, TENSÃO 110-127V, FORNECIMENTO E INSTALAÇÃO, EXCLUSIVE LUMINÁRIA</t>
  </si>
  <si>
    <t>ED-49373</t>
  </si>
  <si>
    <t>LÂMPADA COMPACTA ELETRÔNICA FLUORESCENTE, BASE E27, POTÊNCIA 20W, TENSÃO 110-127V, FORNECIMENTO E INSTALAÇÃO, EXCLUSIVE LUMINÁRIA</t>
  </si>
  <si>
    <t>ED-49374</t>
  </si>
  <si>
    <t>LÂMPADA COMPACTA ELETRÔNICA FLUORESCENTE, BASE E27, POTÊNCIA 23W, TENSÃO 110-127V, FORNECIMENTO E INSTALAÇÃO, EXCLUSIVE LUMINÁRIA</t>
  </si>
  <si>
    <t>ED-49370</t>
  </si>
  <si>
    <t>LÂMPADA COMPACTA ELETRÔNICA FLUORESCENTE, BASE E27, POTÊNCIA 9W, TENSÃO 110-127V, FORNECIMENTO E INSTALAÇÃO, EXCLUSIVE LUMINÁRIA</t>
  </si>
  <si>
    <t>ED-13343</t>
  </si>
  <si>
    <t>LÂMPADA LED, BASE E27, POTÊNCIA 15W, BULBO A65, TEMPERATURA DA COR 6500K, TENSÃO 110-127V, FORNECIMENTO E INSTALAÇÃO, EXCLUSIVE LUMINÁRIA</t>
  </si>
  <si>
    <t>ED-13344</t>
  </si>
  <si>
    <t>LÂMPADA LED, BASE E27, POTÊNCIA 20W, BULBO A70, TEMPERATURA DA COR 6500K, TENSÃO 110-127V, FORNECIMENTO E INSTALAÇÃO, EXCLUSIVE LUMINÁRIA</t>
  </si>
  <si>
    <t>ED-13342</t>
  </si>
  <si>
    <t>LÂMPADA LED, BASE E27, POTÊNCIA 9W, BULBO A60, TEMPERATURA DA COR 6500K, TENSÃO 110-127V, FORNECIMENTO E INSTALAÇÃO, EXCLUSIVE LUMINÁRIA</t>
  </si>
  <si>
    <t>ED-6248</t>
  </si>
  <si>
    <t>LÂMPADA LED COM SENSOR DE PRESENÇA, BASE E27, POTÊNCIA 9W, BULBO A60, TEMPERATURA DA COR 6500K, TENSÃO 110-127V, FORNECIMENTO E INSTALAÇÃO, EXCLUSIVE LUMINÁRIA</t>
  </si>
  <si>
    <t>ED-49379</t>
  </si>
  <si>
    <t>LÂMPADA MISTA DE 160W/220V</t>
  </si>
  <si>
    <t>ED-49375</t>
  </si>
  <si>
    <t>LÂMPADA TUBULAR FLUORESCENTE, BASE G13, POTÊNCIA 16W, FORNECIMENTO E INSTALAÇÃO, EXCLUSIVE REATOR E LUMINÁRIA</t>
  </si>
  <si>
    <t>ED-49377</t>
  </si>
  <si>
    <t>LÂMPADA TUBULAR FLUORESCENTE, BASE G13, POTÊNCIA 20W, FORNECIMENTO E INSTALAÇÃO, EXCLUSIVE REATOR E LUMINÁRIA</t>
  </si>
  <si>
    <t>ED-49376</t>
  </si>
  <si>
    <t>LÂMPADA TUBULAR FLUORESCENTE, BASE G13, POTÊNCIA 32W, FORNECIMENTO E INSTALAÇÃO, EXCLUSIVE REATOR E LUMINÁRIA</t>
  </si>
  <si>
    <t>ED-49378</t>
  </si>
  <si>
    <t>LÂMPADA TUBULAR FLUORESCENTE, BASE G13, POTÊNCIA 40W, FORNECIMENTO E INSTALAÇÃO, EXCLUSIVE REATOR E LUMINÁRIA</t>
  </si>
  <si>
    <t>ED-9973</t>
  </si>
  <si>
    <t>LÂMPADA TUBULAR LED, BASE G13, POTÊNCIA 18W, DIÂMETRO 26MM/T8, TEMPERATURA DA COR 6500K, FORNECIMENTO E INSTALAÇÃO, EXCLUSIVE LUMINÁRIA</t>
  </si>
  <si>
    <t>ED-9974</t>
  </si>
  <si>
    <t>LÂMPADA TUBULAR LED, BASE G13, POTÊNCIA 40W, DIÂMETRO 26MM/T8, TEMPERATURA DA COR 6500K, FORNECIMENTO E INSTALAÇÃO, EXCLUSIVE LUMINÁRIA</t>
  </si>
  <si>
    <t>ED-9972</t>
  </si>
  <si>
    <t>LÂMPADA TUBULAR LED, BASE G13, POTÊNCIA 9W, DIÂMETRO 26MM/T8, TEMPERATURA DA COR 6500K, FORNECIMENTO E INSTALAÇÃO, EXCLUSIVE LUMINÁRIA</t>
  </si>
  <si>
    <t>ED-49380</t>
  </si>
  <si>
    <t>RECEPTÁCULO DE PORCELANA PARA LÂMPADA COM ROSCA E-27, FORNECIMENTO E INSTALAÇÃO</t>
  </si>
  <si>
    <t>DUTO CORRUGADO EM PEAD</t>
  </si>
  <si>
    <t>ED-49298</t>
  </si>
  <si>
    <t>DUTO CORRUGADO EM PEAD (POLIETILENO DE ALTA DENSIDADE), PARA PROTEÇÃO DE CABOS SUBTERRÂNEOS DN 100 MM (4")</t>
  </si>
  <si>
    <t>ED-49299</t>
  </si>
  <si>
    <t>DUTO CORRUGADO EM PEAD (POLIETILENO DE ALTA DENSIDADE), PARA PROTEÇÃO DE CABOS SUBTERRÂNEOS DN 125 MM (5")</t>
  </si>
  <si>
    <t>ED-49300</t>
  </si>
  <si>
    <t>DUTO CORRUGADO EM PEAD (POLIETILENO DE ALTA DENSIDADE), PARA PROTEÇÃO DE CABOS SUBTERRÂNEOS DN 150 MM (6")</t>
  </si>
  <si>
    <t>ED-4155</t>
  </si>
  <si>
    <t>DUTO CORRUGADO EM PEAD (POLIETILENO DE ALTA DENSIDADE), PARA PROTEÇÃO DE CABOS SUBTERRÂNEOS DN 30 MM (1.1/4")</t>
  </si>
  <si>
    <t>ED-49295</t>
  </si>
  <si>
    <t>DUTO CORRUGADO EM PEAD (POLIETILENO DE ALTA DENSIDADE), PARA PROTEÇÃO DE CABOS SUBTERRÂNEOS DN 40 MM (1.1/2")</t>
  </si>
  <si>
    <t>ED-49296</t>
  </si>
  <si>
    <t>DUTO CORRUGADO EM PEAD (POLIETILENO DE ALTA DENSIDADE), PARA PROTEÇÃO DE CABOS SUBTERRÂNEOS DN 50 MM (2")</t>
  </si>
  <si>
    <t>ED-49297</t>
  </si>
  <si>
    <t>DUTO CORRUGADO EM PEAD (POLIETILENO DE ALTA DENSIDADE), PARA PROTEÇÃO DE CABOS SUBTERRÂNEOS DN 75 MM (3")</t>
  </si>
  <si>
    <t>ENTRADA DE ENERGIA</t>
  </si>
  <si>
    <t>ED-49440</t>
  </si>
  <si>
    <t>ARMAÇÃO SECUNDÁRIA DE UM ESTRIBO, EM AÇO GALVANIZADO, PARA FIXAÇÃO DE ISOLADOR ROLDANA, EXCLUSIVE ISOLADOR, INCLUSIVE INSTALAÇÃO</t>
  </si>
  <si>
    <t>ED-20579</t>
  </si>
  <si>
    <t>ENTRADA DE ENERGIA AÉREA, TIPO B1, PADRÃO CEMIG, CARGA INSTALADA DE ATÉ 10KW, BIFÁSICO, COM SAÍDA SUBTERRÂNEA, INCLUSIVE POSTE, CAIXA PARA MEDIDOR, DISJUNTOR, BARRAMENTO, ATERRAMENTO E ACESSÓRIOS</t>
  </si>
  <si>
    <t>ED-20580</t>
  </si>
  <si>
    <t>ENTRADA DE ENERGIA AÉREA, TIPO B2, PADRÃO CEMIG, CARGA INSTALADA DE 10,1KW ATÉ 15KW, BIFÁSICO, COM SAÍDA SUBTERRÂNEA, INCLUSIVE POSTE, CAIXA PARA MEDIDOR, DISJUNTOR, BARRAMENTO, ATERRAMENTO E ACESSÓRIOS</t>
  </si>
  <si>
    <t>ED-20581</t>
  </si>
  <si>
    <t>ENTRADA DE ENERGIA AÉREA, TIPO C1, PADRÃO CEMIG, CARGA INSTALADA DE ATÉ 15KVA, TRIFÁSICO, COM SAÍDA SUBTERRÂNEA, INCLUSIVE POSTE, CAIXA PARA MEDIDOR, DISJUNTOR, BARRAMENTO, ATERRAMENTO E ACESSÓRIOS</t>
  </si>
  <si>
    <t>ED-20582</t>
  </si>
  <si>
    <t>ENTRADA DE ENERGIA AÉREA, TIPO C2, PADRÃO CEMIG, CARGA INSTALADA DE 15,1KVA ATÉ 23KVA, TRIFÁSICO, COM SAÍDA SUBTERRÂNEA, INCLUSIVE POSTE, CAIXA PARA MEDIDOR, DISJUNTOR, BARRAMENTO, ATERRAMENTO E ACESSÓRIOS</t>
  </si>
  <si>
    <t>ED-20583</t>
  </si>
  <si>
    <t>ENTRADA DE ENERGIA AÉREA, TIPO C3, PADRÃO CEMIG, CARGA INSTALADA DE 23,1KVA ATÉ 27KVA, TRIFÁSICO, COM SAÍDA SUBTERRÂNEA, INCLUSIVE POSTE, CAIXA PARA MEDIDOR, DISJUNTOR, BARRAMENTO, ATERRAMENTO E ACESSÓRIOS</t>
  </si>
  <si>
    <t>ED-20584</t>
  </si>
  <si>
    <t>ENTRADA DE ENERGIA AÉREA, TIPO C4, PADRÃO CEMIG, CARGA INSTALADA DE 27,1KVA ATÉ 38KVA, TRIFÁSICO, COM SAÍDA SUBTERRÂNEA, INCLUSIVE POSTE, CAIXA PARA MEDIDOR, DISJUNTOR, BARRAMENTO, ATERRAMENTO E ACESSÓRIOS</t>
  </si>
  <si>
    <t>ED-20585</t>
  </si>
  <si>
    <t>ENTRADA DE ENERGIA AÉREA, TIPO C5, PADRÃO CEMIG, CARGA INSTALADA DE 38,1KVA ATÉ 47KVA, TRIFÁSICO, COM SAÍDA SUBTERRÂNEA, INCLUSIVE POSTE, CAIXA PARA MEDIDOR, DISJUNTOR, BARRAMENTO, ATERRAMENTO E ACESSÓRIOS</t>
  </si>
  <si>
    <t>ED-20586</t>
  </si>
  <si>
    <t>ENTRADA DE ENERGIA AÉREA, TIPO C6, PADRÃO CEMIG, CARGA INSTALADA DE 47,1KVA ATÉ 57KVA, TRIFÁSICO, COM SAÍDA SUBTERRÂNEA, INCLUSIVE POSTE, CAIXA PARA MEDIDOR, DISJUNTOR, BARRAMENTO, ATERRAMENTO E ACESSÓRIOS</t>
  </si>
  <si>
    <t>ED-20587</t>
  </si>
  <si>
    <t>ENTRADA DE ENERGIA AÉREA, TIPO C7, PADRÃO CEMIG, CARGA INSTALADA DE 57,1KVA ATÉ 66KVA, TRIFÁSICO, COM SAÍDA SUBTERRÂNEA, INCLUSIVE POSTE, CAIXA PARA MEDIDOR, DISJUNTOR, BARRAMENTO, ATERRAMENTO E ACESSÓRIOS</t>
  </si>
  <si>
    <t>ED-20588</t>
  </si>
  <si>
    <t>ENTRADA DE ENERGIA AÉREA, TIPO C8, PADRÃO CEMIG, CARGA INSTALADA DE 66,1KVA ATÉ 75KVA, TRIFÁSICO, COM SAÍDA SUBTERRÂNEA, INCLUSIVE POSTE, CAIXA PARA MEDIDOR, DISJUNTOR, BARRAMENTO, ATERRAMENTO E ACESSÓRIOS</t>
  </si>
  <si>
    <t>ED-20589</t>
  </si>
  <si>
    <t>ENTRADA DE ENERGIA AÉREA, TIPO F1, PADRÃO CEMIG, CARGA INSTALADA DE 75,1KVA ATÉ 86KVA, TRIFÁSICO, COM SAÍDA SUBTERRÂNEA, INCLUSIVE POSTE, CAIXA PARA MEDIDOR, DISJUNTOR, BARRAMENTO, ATERRAMENTO E ACESSÓRIOS</t>
  </si>
  <si>
    <t>ED-20590</t>
  </si>
  <si>
    <t>ENTRADA DE ENERGIA AÉREA, TIPO F2, PADRÃO CEMIG, CARGA INSTALADA DE 86,1KVA ATÉ 95KVA, TRIFÁSICO, COM SAÍDA SUBTERRÂNEA, INCLUSIVE POSTE, CAIXA PARA MEDIDOR, DISJUNTOR, BARRAMENTO, ATERRAMENTO E ACESSÓRIOS</t>
  </si>
  <si>
    <t>ED-20591</t>
  </si>
  <si>
    <t>ENTRADA DE ENERGIA SUBTERRÂNEA, TIPO F3, PADRÃO CEMIG, CARGA INSTALADA DE 95,1KVA ATÉ 114KVA, TRIFÁSICO, COM SAÍDA SUBTERRÂNEA, INCLUSIVE POSTE, CAIXA PARA MEDIDOR, DISJUNTOR, BARRAMENTO, ATERRAMENTO E ACESSÓRIOS</t>
  </si>
  <si>
    <t>ED-20592</t>
  </si>
  <si>
    <t>ENTRADA DE ENERGIA SUBTERRÂNEA, TIPO F4, PADRÃO CEMIG, CARGA INSTALADA DE 114,1KVA ATÉ 152KVA, TRIFÁSICO, COM SAÍDA SUBTERRÂNEA, INCLUSIVE POSTE, CAIXA PARA MEDIDOR, DISJUNTOR, BARRAMENTO, ATERRAMENTO E ACESSÓRIOS</t>
  </si>
  <si>
    <t>ED-20593</t>
  </si>
  <si>
    <t>ENTRADA DE ENERGIA SUBTERRÂNEA, TIPO F5, PADRÃO CEMIG, CARGA INSTALADA DE 152,1KVA ATÉ 171KVA, TRIFÁSICO, COM SAÍDA SUBTERRÂNEA, INCLUSIVE POSTE, CAIXA PARA MEDIDOR, DISJUNTOR, BARRAMENTO, ATERRAMENTO E ACESSÓRIOS</t>
  </si>
  <si>
    <t>ED-20594</t>
  </si>
  <si>
    <t>ENTRADA DE ENERGIA SUBTERRÂNEA, TIPO F6, PADRÃO CEMIG, CARGA INSTALADA DE 171,1KVA ATÉ 188KVA, TRIFÁSICO, COM SAÍDA SUBTERRÂNEA, INCLUSIVE POSTE, CAIXA PARA MEDIDOR, DISJUNTOR, BARRAMENTO, ATERRAMENTO E ACESSÓRIOS</t>
  </si>
  <si>
    <t>ED-20595</t>
  </si>
  <si>
    <t>ENTRADA DE ENERGIA SUBTERRÂNEA, TIPO F7, PADRÃO CEMIG, CARGA INSTALADA DE 188,1KVA ATÉ 228KVA, TRIFÁSICO, COM SAÍDA SUBTERRÂNEA, INCLUSIVE POSTE, CAIXA PARA MEDIDOR, DISJUNTOR, BARRAMENTO, ATERRAMENTO E ACESSÓRIOS</t>
  </si>
  <si>
    <t>ED-20596</t>
  </si>
  <si>
    <t>ENTRADA DE ENERGIA SUBTERRÂNEA, TIPO F8, PADRÃO CEMIG, CARGA INSTALADA DE 228,1KVA ATÉ 266KVA, TRIFÁSICO, COM SAÍDA SUBTERRÂNEA, INCLUSIVE POSTE, CAIXA PARA MEDIDOR, DISJUNTOR, BARRAMENTO, ATERRAMENTO E ACESSÓRIOS</t>
  </si>
  <si>
    <t>ED-20597</t>
  </si>
  <si>
    <t>ENTRADA DE ENERGIA SUBTERRÂNEA, TIPO F9, PADRÃO CEMIG, CARGA INSTALADA DE 266,1KVA ATÉ 304KVA, TRIFÁSICO, COM SAÍDA SUBTERRÂNEA, INCLUSIVE POSTE, CAIXA PARA MEDIDOR, DISJUNTOR, BARRAMENTO, ATERRAMENTO E ACESSÓRIOS</t>
  </si>
  <si>
    <t>ED-49443</t>
  </si>
  <si>
    <t>ISOLADOR ROLDANA EM PORCELANA, TENSÃO NOMINAL 1KV, EXCLUSIVE ARMAÇÃO SECUNDÁRIA, INCLUSIVE INSTALAÇÃO</t>
  </si>
  <si>
    <t>CANALETA EM PVC</t>
  </si>
  <si>
    <t>ED-49060</t>
  </si>
  <si>
    <t>CANALETA EM PVC PARA INSTALAÇÃO ELÉTRICA APARENTE, INCLUSIVE CONEXÕES, DIMENSÕES 20 X 10 MM</t>
  </si>
  <si>
    <t>ED-49061</t>
  </si>
  <si>
    <t>CANALETA EM PVC PARA INSTALAÇÃO ELÉTRICA APARENTE, INCLUSIVE CONEXÕES, DIMENSÕES 50 X 20 MM</t>
  </si>
  <si>
    <t>CAIXA DE MEDIÇÃO</t>
  </si>
  <si>
    <t>ED-49208</t>
  </si>
  <si>
    <t>CAIXA PARA MEDIÇÃO, TIPO CM-10, DIMENSÕES CONFORME PADRÃO CEMIG, EXCLUSIVE DISJUNTOR, INCLUSIVE INSTALAÇÃO</t>
  </si>
  <si>
    <t>ED-49205</t>
  </si>
  <si>
    <t>CAIXA PARA MEDIÇÃO, TIPO CM-14, COM VISOR DO LEITOR PARA VIA PÚBLICA (LVP), DIMENSÕES CONFORME PADRÃO CEMIG, EXCLUSIVE DISJUNTOR, INCLUSIVE INSTALAÇÃO</t>
  </si>
  <si>
    <t>ED-49206</t>
  </si>
  <si>
    <t>CAIXA PARA MEDIÇÃO, TIPO CM-18, DIMENSÕES CONFORME PADRÃO CEMIG, EXCLUSIVE BARRAMENTO E DISJUNTOR, INCLUSIVE INSTALAÇÃO</t>
  </si>
  <si>
    <t>ED-49211</t>
  </si>
  <si>
    <t>CAIXA PARA MEDIÇÃO, TIPO CM-18, DIMENSÕES CONFORME PADRÃO CEMIG, EXCLUSIVE DISJUNTOR, INCLUSIVE BARRAMENTO PARA DISJUNTOR DE 1000A ATÉ 1250A E INSTALAÇÃO</t>
  </si>
  <si>
    <t>ED-49207</t>
  </si>
  <si>
    <t>CAIXA PARA MEDIÇÃO, TIPO CM-18, DIMENSÕES CONFORME PADRÃO CEMIG, EXCLUSIVE DISJUNTOR, INCLUSIVE BARRAMENTO PARA DISJUNTOR DE 450A ATÉ 630A E INSTALAÇÃO</t>
  </si>
  <si>
    <t>ED-49209</t>
  </si>
  <si>
    <t>CAIXA PARA MEDIÇÃO, TIPO CM-18, DIMENSÕES CONFORME PADRÃO CEMIG, EXCLUSIVE DISJUNTOR, INCLUSIVE BARRAMENTO PARA DISJUNTOR DE 700A ATÉ 800A E INSTALAÇÃO</t>
  </si>
  <si>
    <t>ED-20650</t>
  </si>
  <si>
    <t>CAIXA PARA MEDIÇÃO, TIPO CM-19, DIMENSÕES CONFORME PADRÃO CEMIG, EXCLUSIVE BARRAMENTO E DISJUNTOR, INCLUSIVE INSTALAÇÃO</t>
  </si>
  <si>
    <t>ED-49212</t>
  </si>
  <si>
    <t>CAIXA PARA MEDIÇÃO, TIPO CM-2, DIMENSÕES CONFORME PADRÃO CEMIG, EXCLUSIVE DISJUNTOR, INCLUSIVE INSTALAÇÃO</t>
  </si>
  <si>
    <t>ED-49203</t>
  </si>
  <si>
    <t>CAIXA PARA MEDIÇÃO, TIPO CM-3, COM VISOR DO LEITOR PARA VIA PÚBLICA (LVP), DIMENSÕES CONFORME PADRÃO CEMIG, EXCLUSIVE DISJUNTOR, INCLUSIVE INSTALAÇÃO</t>
  </si>
  <si>
    <t>ED-49210</t>
  </si>
  <si>
    <t>CAIXA PARA MEDIÇÃO, TIPO CM-4, DIMENSÕES CONFORME PADRÃO CEMIG, EXCLUSIVE DISJUNTOR, INCLUSIVE INSTALAÇÃO</t>
  </si>
  <si>
    <t>ED-20649</t>
  </si>
  <si>
    <t>CAIXA PARA MEDIÇÃO, TIPO CM-9, DIMENSÕES CONFORME PADRÃO CEMIG, EXCLUSIVE DISJUNTOR, INCLUSIVE INSTALAÇÃO</t>
  </si>
  <si>
    <t>ED-28593</t>
  </si>
  <si>
    <t>CAIXA PARA PROTEÇÃO GERAL, TIPO CM-8, DIMENSÕES CONFORME PADRÃO CEMIG, EXCLUSIVE BARRAMENTO E DISJUNTOR, INCLUSIVE INSTALAÇÃO</t>
  </si>
  <si>
    <t>QUADRO DE DISTRIBUIÇÃO</t>
  </si>
  <si>
    <t>ED-14127</t>
  </si>
  <si>
    <t>BARRAMENTO BIFÁSICO DE 80A PARA QUADRO DE DISTRIBUIÇÃO</t>
  </si>
  <si>
    <t>ED-14126</t>
  </si>
  <si>
    <t>BARRAMENTO MONOFÁSICO DE 80A PARA QUADRO DE DISTRIBUIÇÃO</t>
  </si>
  <si>
    <t>ED-14128</t>
  </si>
  <si>
    <t>BARRAMENTO TRIFÁSICO DE 80A PARA QUADRO DE DISTRIBUIÇÃO</t>
  </si>
  <si>
    <t>ED-14186</t>
  </si>
  <si>
    <t>QUADRO DE DISTRIBUIÇÃO DE EMBUTIR EM CHAPA, PARA 16 DISJUNTORES DIN, INCLUSIVE BARRAMENTOS NEUTRO/TERRA E BARRAMENTO TRIFÁSICO DE 100A</t>
  </si>
  <si>
    <t>ED-14191</t>
  </si>
  <si>
    <t>QUADRO DE DISTRIBUIÇÃO DE EMBUTIR EM CHAPA, PARA 24 DISJUNTORES DIN, INCLUSIVE BARRAMENTOS NEUTRO/TERRA E BARRAMENTO TRIFÁSICO DE 150A</t>
  </si>
  <si>
    <t>ED-14193</t>
  </si>
  <si>
    <t>QUADRO DE DISTRIBUIÇÃO DE EMBUTIR EM CHAPA, PARA 34 DISJUNTORES DIN, INCLUSIVE BARRAMENTOS NEUTRO/TERRA E BARRAMENTO TRIFÁSICO DE 100A</t>
  </si>
  <si>
    <t>ED-14195</t>
  </si>
  <si>
    <t>QUADRO DE DISTRIBUIÇÃO DE EMBUTIR EM CHAPA, PARA 34 DISJUNTORES DIN, INCLUSIVE BARRAMENTOS NEUTRO/TERRA E BARRAMENTO TRIFÁSICO DE 150A</t>
  </si>
  <si>
    <t>ED-14197</t>
  </si>
  <si>
    <t>QUADRO DE DISTRIBUIÇÃO DE EMBUTIR EM CHAPA, PARA 44 DISJUNTORES DIN, INCLUSIVE BARRAMENTOS NEUTRO/TERRA E BARRAMENTO TRIFÁSICO DE 100A</t>
  </si>
  <si>
    <t>ED-14199</t>
  </si>
  <si>
    <t>QUADRO DE DISTRIBUIÇÃO DE EMBUTIR EM CHAPA, PARA 44 DISJUNTORES DIN, INCLUSIVE BARRAMENTOS NEUTRO/TERRA E BARRAMENTO TRIFÁSICO DE 150A</t>
  </si>
  <si>
    <t>ED-14201</t>
  </si>
  <si>
    <t>QUADRO DE DISTRIBUIÇÃO DE EMBUTIR EM CHAPA, PARA 56 DISJUNTORES DIN, INCLUSIVE BARRAMENTOS NEUTRO/TERRA E BARRAMENTO TRIFÁSICO DE 225A</t>
  </si>
  <si>
    <t>ED-14203</t>
  </si>
  <si>
    <t>QUADRO DE DISTRIBUIÇÃO DE EMBUTIR EM CHAPA, PARA 70 DISJUNTORES DIN, INCLUSIVE BARRAMENTOS NEUTRO/TERRA E BARRAMENTO TRIFÁSICO DE 225A</t>
  </si>
  <si>
    <t>ED-14181</t>
  </si>
  <si>
    <t>QUADRO DE DISTRIBUIÇÃO DE EMBUTIR EM PVC, PARA 12 DISJUNTORES DIN, INCLUSIVE BARRAMENTOS NEUTRO/TERRA, EXCLUSIVE BARRAMENTO DE FASE</t>
  </si>
  <si>
    <t>ED-14183</t>
  </si>
  <si>
    <t>QUADRO DE DISTRIBUIÇÃO DE EMBUTIR EM PVC, PARA 16 DISJUNTORES DIN, INCLUSIVE BARRAMENTOS NEUTRO/TERRA, EXCLUSIVE BARRAMENTO DE FASE</t>
  </si>
  <si>
    <t>ED-14177</t>
  </si>
  <si>
    <t>QUADRO DE DISTRIBUIÇÃO DE EMBUTIR EM PVC PARA 4 DISJUNTORES DIN, INCLUSIVE BARRAMENTOS NEUTRO/TERRA, EXCLUSIVE BARRAMENTO DE FASE</t>
  </si>
  <si>
    <t>ED-14179</t>
  </si>
  <si>
    <t>QUADRO DE DISTRIBUIÇÃO DE EMBUTIR EM PVC, PARA 8 DISJUNTORES DIN, INCLUSIVE BARRAMENTOS NEUTRO/TERRA, EXCLUSIVE BARRAMENTO DE FASE</t>
  </si>
  <si>
    <t>ED-14187</t>
  </si>
  <si>
    <t>QUADRO DE DISTRIBUIÇÃO DE SOBREPOR EM CHAPA, PARA 16 DISJUNTORES DIN, INCLUSIVE BARRAMENTOS NEUTRO/TERRA E BARRAMENTO TRIFÁSICO DE 100A</t>
  </si>
  <si>
    <t>ED-14188</t>
  </si>
  <si>
    <t>QUADRO DE DISTRIBUIÇÃO DE SOBREPOR EM CHAPA, PARA 24 DISJUNTORES DIN, INCLUSIVE BARRAMENTOS NEUTRO/TERRA E BARRAMENTO TRIFÁSICO DE 100A</t>
  </si>
  <si>
    <t>ED-14192</t>
  </si>
  <si>
    <t>QUADRO DE DISTRIBUIÇÃO DE SOBREPOR EM CHAPA, PARA 24 DISJUNTORES DIN, INCLUSIVE BARRAMENTOS NEUTRO/TERRA E BARRAMENTO TRIFÁSICO DE 150A</t>
  </si>
  <si>
    <t>ED-14194</t>
  </si>
  <si>
    <t>QUADRO DE DISTRIBUIÇÃO DE SOBREPOR EM CHAPA, PARA 34 DISJUNTORES DIN, INCLUSIVE BARRAMENTOS NEUTRO/TERRA E BARRAMENTO TRIFÁSICO DE 100A</t>
  </si>
  <si>
    <t>ED-14196</t>
  </si>
  <si>
    <t>QUADRO DE DISTRIBUIÇÃO DE SOBREPOR EM CHAPA, PARA 34 DISJUNTORES DIN, INCLUSIVE BARRAMENTOS NEUTRO/TERRA E BARRAMENTO TRIFÁSICO DE 150A</t>
  </si>
  <si>
    <t>ED-14198</t>
  </si>
  <si>
    <t>QUADRO DE DISTRIBUIÇÃO DE SOBREPOR EM CHAPA, PARA 44 DISJUNTORES DIN, INCLUSIVE BARRAMENTOS NEUTRO/TERRA E BARRAMENTO TRIFÁSICO DE 100A</t>
  </si>
  <si>
    <t>ED-14200</t>
  </si>
  <si>
    <t>QUADRO DE DISTRIBUIÇÃO DE SOBREPOR EM CHAPA, PARA 44 DISJUNTORES DIN, INCLUSIVE BARRAMENTOS NEUTRO/TERRA E BARRAMENTO TRIFÁSICO DE 150A</t>
  </si>
  <si>
    <t>ED-14202</t>
  </si>
  <si>
    <t>QUADRO DE DISTRIBUIÇÃO DE SOBREPOR EM CHAPA, PARA 56 DISJUNTORES DIN, INCLUSIVE BARRAMENTOS NEUTRO/TERRA E BARRAMENTO TRIFÁSICO DE 225A</t>
  </si>
  <si>
    <t>ED-14204</t>
  </si>
  <si>
    <t>QUADRO DE DISTRIBUIÇÃO DE SOBREPOR EM CHAPA, PARA 70 DISJUNTORES DIN, INCLUSIVE BARRAMENTOS NEUTRO/TERRA E BARRAMENTO TRIFÁSICO DE 225A</t>
  </si>
  <si>
    <t>ED-14182</t>
  </si>
  <si>
    <t>QUADRO DE DISTRIBUIÇÃO DE SOBREPOR EM PVC, PARA 12 DISJUNTORES DIN, INCLUSIVE BARRAMENTOS NEUTRO/TERRA, EXCLUSIVE BARRAMENTO DE FASE</t>
  </si>
  <si>
    <t>ED-14184</t>
  </si>
  <si>
    <t>QUADRO DE DISTRIBUIÇÃO DE SOBREPOR EM PVC, PARA 16 DISJUNTORES DIN, INCLUSIVE BARRAMENTOS NEUTRO/TERRA, EXCLUSIVE BARRAMENTO DE FASE</t>
  </si>
  <si>
    <t>ED-14178</t>
  </si>
  <si>
    <t>QUADRO DE DISTRIBUIÇÃO DE SOBREPOR EM PVC PARA 4 DISJUNTORES DIN, INCLUSIVE BARRAMENTOS NEUTRO/TERRA, EXCLUSIVE BARRAMENTO DE FASE</t>
  </si>
  <si>
    <t>ED-14180</t>
  </si>
  <si>
    <t>QUADRO DE DISTRIBUIÇÃO DE SOBREPOR EM PVC, PARA 8 DISJUNTORES DIN, INCLUSIVE BARRAMENTOS NEUTRO/TERRA, EXCLUSIVE BARRAMENTO DE FASE</t>
  </si>
  <si>
    <t>DISJUNTOR</t>
  </si>
  <si>
    <t>ED-34473</t>
  </si>
  <si>
    <t>DISJUNTOR BIPOLAR TIPO DIN, CORRENTE NOMINAL DE 10A, FORNECIMENTO E INSTALAÇÃO, INCLUSIVE TERMINAL ILHÓS</t>
  </si>
  <si>
    <t>ED-34483</t>
  </si>
  <si>
    <t>DISJUNTOR BIPOLAR TIPO DIN, CORRENTE NOMINAL DE 100A, FORNECIMENTO E INSTALAÇÃO, INCLUSIVE TERMINAL ILHÓS</t>
  </si>
  <si>
    <t>ED-34484</t>
  </si>
  <si>
    <t>DISJUNTOR BIPOLAR TIPO DIN, CORRENTE NOMINAL DE 125A, FORNECIMENTO E INSTALAÇÃO, INCLUSIVE TERMINAL DE COMPRESSÃO</t>
  </si>
  <si>
    <t>ED-34474</t>
  </si>
  <si>
    <t>DISJUNTOR BIPOLAR TIPO DIN, CORRENTE NOMINAL DE 16A, FORNECIMENTO E INSTALAÇÃO, INCLUSIVE TERMINAL ILHÓS</t>
  </si>
  <si>
    <t>ED-34475</t>
  </si>
  <si>
    <t>DISJUNTOR BIPOLAR TIPO DIN, CORRENTE NOMINAL DE 20A, FORNECIMENTO E INSTALAÇÃO, INCLUSIVE TERMINAL ILHÓS</t>
  </si>
  <si>
    <t>ED-34476</t>
  </si>
  <si>
    <t>DISJUNTOR BIPOLAR TIPO DIN, CORRENTE NOMINAL DE 25A, FORNECIMENTO E INSTALAÇÃO, INCLUSIVE TERMINAL ILHÓS</t>
  </si>
  <si>
    <t>ED-34477</t>
  </si>
  <si>
    <t>DISJUNTOR BIPOLAR TIPO DIN, CORRENTE NOMINAL DE 32A, FORNECIMENTO E INSTALAÇÃO, INCLUSIVE TERMINAL ILHÓS</t>
  </si>
  <si>
    <t>ED-34478</t>
  </si>
  <si>
    <t>DISJUNTOR BIPOLAR TIPO DIN, CORRENTE NOMINAL DE 40A, FORNECIMENTO E INSTALAÇÃO, INCLUSIVE TERMINAL ILHÓS</t>
  </si>
  <si>
    <t>ED-34479</t>
  </si>
  <si>
    <t>DISJUNTOR BIPOLAR TIPO DIN, CORRENTE NOMINAL DE 50A, FORNECIMENTO E INSTALAÇÃO, INCLUSIVE TERMINAL ILHÓS</t>
  </si>
  <si>
    <t>ED-34472</t>
  </si>
  <si>
    <t>DISJUNTOR BIPOLAR TIPO DIN, CORRENTE NOMINAL DE 6A, FORNECIMENTO E INSTALAÇÃO, INCLUSIVE TERMINAL ILHÓS</t>
  </si>
  <si>
    <t>ED-34480</t>
  </si>
  <si>
    <t>DISJUNTOR BIPOLAR TIPO DIN, CORRENTE NOMINAL DE 63A, FORNECIMENTO E INSTALAÇÃO, INCLUSIVE TERMINAL ILHÓS</t>
  </si>
  <si>
    <t>ED-34481</t>
  </si>
  <si>
    <t>DISJUNTOR BIPOLAR TIPO DIN, CORRENTE NOMINAL DE 70A, FORNECIMENTO E INSTALAÇÃO, INCLUSIVE TERMINAL ILHÓS</t>
  </si>
  <si>
    <t>ED-34482</t>
  </si>
  <si>
    <t>DISJUNTOR BIPOLAR TIPO DIN, CORRENTE NOMINAL DE 80A, FORNECIMENTO E INSTALAÇÃO, INCLUSIVE TERMINAL ILHÓS</t>
  </si>
  <si>
    <t>ED-5435</t>
  </si>
  <si>
    <t>DISJUNTOR DE PROTEÇÃO DIFERENCIAL RESIDUAL (DR), BIPOLAR TIPO DIN, CORRENTE NOMINAL DE 100A, SENSIBILIDADE DE 30MA, FORNECIMENTO E INSTALAÇÃO, INCLUSIVE TERMINAL ILHÓS</t>
  </si>
  <si>
    <t>ED-15114</t>
  </si>
  <si>
    <t>DISJUNTOR DE PROTEÇÃO DIFERENCIAL RESIDUAL (DR), BIPOLAR TIPO DIN, CORRENTE NOMINAL DE 25A, SENSIBILIDADE DE 30MA, FORNECIMENTO E INSTALAÇÃO, INCLUSIVE TERMINAL ILHÓS</t>
  </si>
  <si>
    <t>ED-15115</t>
  </si>
  <si>
    <t>DISJUNTOR DE PROTEÇÃO DIFERENCIAL RESIDUAL (DR), BIPOLAR TIPO DIN, CORRENTE NOMINAL DE 40A, SENSIBILIDADE DE 30MA, FORNECIMENTO E INSTALAÇÃO, INCLUSIVE TERMINAL ILHÓS</t>
  </si>
  <si>
    <t>ED-15116</t>
  </si>
  <si>
    <t>DISJUNTOR DE PROTEÇÃO DIFERENCIAL RESIDUAL (DR), BIPOLAR TIPO DIN, CORRENTE NOMINAL DE 63A, SENSIBILIDADE DE 30MA, FORNECIMENTO E INSTALAÇÃO, INCLUSIVE TERMINAL ILHÓS</t>
  </si>
  <si>
    <t>ED-5434</t>
  </si>
  <si>
    <t>DISJUNTOR DE PROTEÇÃO DIFERENCIAL RESIDUAL (DR), BIPOLAR TIPO DIN, CORRENTE NOMINAL DE 80A, SENSIBILIDADE DE 30MA, FORNECIMENTO E INSTALAÇÃO, INCLUSIVE TERMINAL ILHÓS</t>
  </si>
  <si>
    <t>ED-5443</t>
  </si>
  <si>
    <t>DISJUNTOR DE PROTEÇÃO DIFERENCIAL RESIDUAL (DR), TETRAPOLAR TIPO DIN, CORRENTE NOMINAL DE 100A, SENSIBILIDADE DE 30MA, FORNECIMENTO E INSTALAÇÃO, INCLUSIVE TERMINAL ILHÓS</t>
  </si>
  <si>
    <t>ED-5444</t>
  </si>
  <si>
    <t>DISJUNTOR DE PROTEÇÃO DIFERENCIAL RESIDUAL (DR), TETRAPOLAR TIPO DIN, CORRENTE NOMINAL DE 125A, SENSIBILIDADE DE 30MA, FORNECIMENTO E INSTALAÇÃO, INCLUSIVE TERMINAL DE COMPRESSÃO</t>
  </si>
  <si>
    <t>ED-5437</t>
  </si>
  <si>
    <t>DISJUNTOR DE PROTEÇÃO DIFERENCIAL RESIDUAL (DR), TETRAPOLAR TIPO DIN, CORRENTE NOMINAL DE 25A, SENSIBILIDADE DE 30MA, FORNECIMENTO E INSTALAÇÃO, INCLUSIVE TERMINAL ILHÓS</t>
  </si>
  <si>
    <t>ED-5439</t>
  </si>
  <si>
    <t>DISJUNTOR DE PROTEÇÃO DIFERENCIAL RESIDUAL (DR), TETRAPOLAR TIPO DIN, CORRENTE NOMINAL DE 40A, SENSIBILIDADE DE 30MA, FORNECIMENTO E INSTALAÇÃO, INCLUSIVE TERMINAL ILHÓS</t>
  </si>
  <si>
    <t>ED-15117</t>
  </si>
  <si>
    <t>DISJUNTOR DE PROTEÇÃO DIFERENCIAL RESIDUAL (DR), TETRAPOLAR TIPO DIN, CORRENTE NOMINAL DE 63A, SENSIBILIDADE DE 30MA, FORNECIMENTO E INSTALAÇÃO, INCLUSIVE TERMINAL ILHÓS</t>
  </si>
  <si>
    <t>ED-5441</t>
  </si>
  <si>
    <t>DISJUNTOR DE PROTEÇÃO DIFERENCIAL RESIDUAL (DR), TETRAPOLAR TIPO DIN, CORRENTE NOMINAL DE 80A, SENSIBILIDADE DE 30MA, FORNECIMENTO E INSTALAÇÃO, INCLUSIVE TERMINAL ILHÓS</t>
  </si>
  <si>
    <t>ED-34460</t>
  </si>
  <si>
    <t>DISJUNTOR MONOPOLAR TIPO DIN, CORRENTE NOMINAL DE 10A, FORNECIMENTO E INSTALAÇÃO, INCLUSIVE TERMINAL ILHÓS</t>
  </si>
  <si>
    <t>ED-34470</t>
  </si>
  <si>
    <t>DISJUNTOR MONOPOLAR TIPO DIN, CORRENTE NOMINAL DE 100A, FORNECIMENTO E INSTALAÇÃO, INCLUSIVE TERMINAL ILHÓS</t>
  </si>
  <si>
    <t>ED-34471</t>
  </si>
  <si>
    <t>DISJUNTOR MONOPOLAR TIPO DIN, CORRENTE NOMINAL DE 125A, FORNECIMENTO E INSTALAÇÃO, INCLUSIVE TERMINAL DE COMPRESSÃO</t>
  </si>
  <si>
    <t>ED-34461</t>
  </si>
  <si>
    <t>DISJUNTOR MONOPOLAR TIPO DIN, CORRENTE NOMINAL DE 16A, FORNECIMENTO E INSTALAÇÃO, INCLUSIVE TERMINAL ILHÓS</t>
  </si>
  <si>
    <t>ED-34462</t>
  </si>
  <si>
    <t>DISJUNTOR MONOPOLAR TIPO DIN, CORRENTE NOMINAL DE 20A, FORNECIMENTO E INSTALAÇÃO, INCLUSIVE TERMINAL ILHÓS</t>
  </si>
  <si>
    <t>ED-34463</t>
  </si>
  <si>
    <t>DISJUNTOR MONOPOLAR TIPO DIN, CORRENTE NOMINAL DE 25A, FORNECIMENTO E INSTALAÇÃO, INCLUSIVE TERMINAL ILHÓS</t>
  </si>
  <si>
    <t>ED-34464</t>
  </si>
  <si>
    <t>DISJUNTOR MONOPOLAR TIPO DIN, CORRENTE NOMINAL DE 32A, FORNECIMENTO E INSTALAÇÃO, INCLUSIVE TERMINAL ILHÓS</t>
  </si>
  <si>
    <t>ED-34465</t>
  </si>
  <si>
    <t>DISJUNTOR MONOPOLAR TIPO DIN, CORRENTE NOMINAL DE 40A, FORNECIMENTO E INSTALAÇÃO, INCLUSIVE TERMINAL ILHÓS</t>
  </si>
  <si>
    <t>ED-34466</t>
  </si>
  <si>
    <t>DISJUNTOR MONOPOLAR TIPO DIN, CORRENTE NOMINAL DE 50A, FORNECIMENTO E INSTALAÇÃO, INCLUSIVE TERMINAL ILHÓS</t>
  </si>
  <si>
    <t>ED-34459</t>
  </si>
  <si>
    <t>DISJUNTOR MONOPOLAR TIPO DIN, CORRENTE NOMINAL DE 6A, FORNECIMENTO E INSTALAÇÃO, INCLUSIVE TERMINAL ILHÓS</t>
  </si>
  <si>
    <t>ED-34467</t>
  </si>
  <si>
    <t>DISJUNTOR MONOPOLAR TIPO DIN, CORRENTE NOMINAL DE 63A, FORNECIMENTO E INSTALAÇÃO, INCLUSIVE TERMINAL ILHÓS</t>
  </si>
  <si>
    <t>ED-34468</t>
  </si>
  <si>
    <t>DISJUNTOR MONOPOLAR TIPO DIN, CORRENTE NOMINAL DE 70A, FORNECIMENTO E INSTALAÇÃO, INCLUSIVE TERMINAL ILHÓS</t>
  </si>
  <si>
    <t>ED-34469</t>
  </si>
  <si>
    <t>DISJUNTOR MONOPOLAR TIPO DIN, CORRENTE NOMINAL DE 80A, FORNECIMENTO E INSTALAÇÃO, INCLUSIVE TERMINAL ILHÓS</t>
  </si>
  <si>
    <t>ED-34499</t>
  </si>
  <si>
    <t>DISJUNTOR TRIPOLAR TIPO CAIXA MOLDADA, CORRENTE NOMINAL DE 100A, FORNECIMENTO E INSTALAÇÃO, INCLUSIVE TERMINAL DE COMPRESSÃO</t>
  </si>
  <si>
    <t>ED-34500</t>
  </si>
  <si>
    <t>DISJUNTOR TRIPOLAR TIPO CAIXA MOLDADA, CORRENTE NOMINAL DE 125A, FORNECIMENTO E INSTALAÇÃO, INCLUSIVE TERMINAL DE COMPRESSÃO</t>
  </si>
  <si>
    <t>ED-34501</t>
  </si>
  <si>
    <t>DISJUNTOR TRIPOLAR TIPO CAIXA MOLDADA, CORRENTE NOMINAL DE 150A, FORNECIMENTO E INSTALAÇÃO, INCLUSIVE TERMINAL DE COMPRESSÃO</t>
  </si>
  <si>
    <t>ED-34502</t>
  </si>
  <si>
    <t>DISJUNTOR TRIPOLAR TIPO CAIXA MOLDADA, CORRENTE NOMINAL DE 160A, FORNECIMENTO E INSTALAÇÃO, INCLUSIVE TERMINAL DE COMPRESSÃO</t>
  </si>
  <si>
    <t>ED-34503</t>
  </si>
  <si>
    <t>DISJUNTOR TRIPOLAR TIPO CAIXA MOLDADA, CORRENTE NOMINAL DE 175A, FORNECIMENTO E INSTALAÇÃO, INCLUSIVE TERMINAL DE COMPRESSÃO</t>
  </si>
  <si>
    <t>ED-34504</t>
  </si>
  <si>
    <t>DISJUNTOR TRIPOLAR TIPO CAIXA MOLDADA, CORRENTE NOMINAL DE 200A, FORNECIMENTO E INSTALAÇÃO, INCLUSIVE TERMINAL DE COMPRESSÃO</t>
  </si>
  <si>
    <t>ED-34505</t>
  </si>
  <si>
    <t>DISJUNTOR TRIPOLAR TIPO CAIXA MOLDADA, CORRENTE NOMINAL DE 225A, FORNECIMENTO E INSTALAÇÃO, INCLUSIVE TERMINAL DE COMPRESSÃO</t>
  </si>
  <si>
    <t>ED-34506</t>
  </si>
  <si>
    <t>DISJUNTOR TRIPOLAR TIPO CAIXA MOLDADA, CORRENTE NOMINAL DE 250A, FORNECIMENTO E INSTALAÇÃO, INCLUSIVE TERMINAL DE COMPRESSÃO</t>
  </si>
  <si>
    <t>ED-34507</t>
  </si>
  <si>
    <t>DISJUNTOR TRIPOLAR TIPO CAIXA MOLDADA, CORRENTE NOMINAL DE 300A, FORNECIMENTO E INSTALAÇÃO, INCLUSIVE TERMINAL DE COMPRESSÃO</t>
  </si>
  <si>
    <t>ED-34508</t>
  </si>
  <si>
    <t>DISJUNTOR TRIPOLAR TIPO CAIXA MOLDADA, CORRENTE NOMINAL DE 400A, FORNECIMENTO E INSTALAÇÃO, INCLUSIVE TERMINAL DE COMPRESSÃO</t>
  </si>
  <si>
    <t>ED-34486</t>
  </si>
  <si>
    <t>DISJUNTOR TRIPOLAR TIPO DIN, CORRENTE NOMINAL DE 10A, FORNECIMENTO E INSTALAÇÃO, INCLUSIVE TERMINAL ILHÓS</t>
  </si>
  <si>
    <t>ED-34496</t>
  </si>
  <si>
    <t>DISJUNTOR TRIPOLAR TIPO DIN, CORRENTE NOMINAL DE 100A, FORNECIMENTO E INSTALAÇÃO, INCLUSIVE TERMINAL ILHÓS</t>
  </si>
  <si>
    <t>ED-34498</t>
  </si>
  <si>
    <t>DISJUNTOR TRIPOLAR TIPO DIN, CORRENTE NOMINAL DE 125A, FORNECIMENTO E INSTALAÇÃO, INCLUSIVE TERMINAL DE COMPRESSÃO</t>
  </si>
  <si>
    <t>ED-34487</t>
  </si>
  <si>
    <t>DISJUNTOR TRIPOLAR TIPO DIN, CORRENTE NOMINAL DE 16A, FORNECIMENTO E INSTALAÇÃO, INCLUSIVE TERMINAL ILHÓS</t>
  </si>
  <si>
    <t>ED-34488</t>
  </si>
  <si>
    <t>DISJUNTOR TRIPOLAR TIPO DIN, CORRENTE NOMINAL DE 20A, FORNECIMENTO E INSTALAÇÃO, INCLUSIVE TERMINAL ILHÓS</t>
  </si>
  <si>
    <t>ED-34489</t>
  </si>
  <si>
    <t>DISJUNTOR TRIPOLAR TIPO DIN, CORRENTE NOMINAL DE 25A, FORNECIMENTO E INSTALAÇÃO, INCLUSIVE TERMINAL ILHÓS</t>
  </si>
  <si>
    <t>ED-34490</t>
  </si>
  <si>
    <t>DISJUNTOR TRIPOLAR TIPO DIN, CORRENTE NOMINAL DE 32A, FORNECIMENTO E INSTALAÇÃO, INCLUSIVE TERMINAL ILHÓS</t>
  </si>
  <si>
    <t>ED-34491</t>
  </si>
  <si>
    <t>DISJUNTOR TRIPOLAR TIPO DIN, CORRENTE NOMINAL DE 40A, FORNECIMENTO E INSTALAÇÃO, INCLUSIVE TERMINAL ILHÓS</t>
  </si>
  <si>
    <t>ED-34492</t>
  </si>
  <si>
    <t>DISJUNTOR TRIPOLAR TIPO DIN, CORRENTE NOMINAL DE 50A, FORNECIMENTO E INSTALAÇÃO, INCLUSIVE TERMINAL ILHÓS</t>
  </si>
  <si>
    <t>ED-34485</t>
  </si>
  <si>
    <t>DISJUNTOR TRIPOLAR TIPO DIN, CORRENTE NOMINAL DE 6A, FORNECIMENTO E INSTALAÇÃO, INCLUSIVE TERMINAL ILHÓS</t>
  </si>
  <si>
    <t>ED-34493</t>
  </si>
  <si>
    <t>DISJUNTOR TRIPOLAR TIPO DIN, CORRENTE NOMINAL DE 63A, FORNECIMENTO E INSTALAÇÃO, INCLUSIVE TERMINAL ILHÓS</t>
  </si>
  <si>
    <t>ED-34494</t>
  </si>
  <si>
    <t>DISJUNTOR TRIPOLAR TIPO DIN, CORRENTE NOMINAL DE 70A, FORNECIMENTO E INSTALAÇÃO, INCLUSIVE TERMINAL ILHÓS</t>
  </si>
  <si>
    <t>ED-34495</t>
  </si>
  <si>
    <t>DISJUNTOR TRIPOLAR TIPO DIN, CORRENTE NOMINAL DE 80A, FORNECIMENTO E INSTALAÇÃO, INCLUSIVE TERMINAL ILHÓS</t>
  </si>
  <si>
    <t>QUADRO DE COMANDO</t>
  </si>
  <si>
    <t>ED-7417</t>
  </si>
  <si>
    <t>QUADRO DE COMANDO PARA UMA BOMBA DE POTÊNCIA 0,33CV MONOFÁSICA, EM PARTIDA DIRETA COM ACIONAMENTO MANUAL/AUTOMÁTICO E DETECÇÃO DE FALTA DE FASE</t>
  </si>
  <si>
    <t>ED-7422</t>
  </si>
  <si>
    <t>QUADRO DE COMANDO PARA UMA BOMBA DE POTÊNCIA 0,50CV MONOFÁSICA, EM PARTIDA DIRETA COM ACIONAMENTO MANUAL/AUTOMÁTICO E DETECÇÃO DE FALTA DE FASE</t>
  </si>
  <si>
    <t>ED-7430</t>
  </si>
  <si>
    <t>QUADRO DE COMANDO PARA UMA BOMBA DE POTÊNCIA 0,75CV MONOFÁSICA, EM PARTIDA DIRETA COM ACIONAMENTO MANUAL/AUTOMÁTICO E DETECÇÃO DE FALTA DE FASE</t>
  </si>
  <si>
    <t>ED-7433</t>
  </si>
  <si>
    <t>QUADRO DE COMANDO PARA UMA BOMBA DE POTÊNCIA 1,00CV MONOFÁSICA, EM PARTIDA DIRETA COM ACIONAMENTO MANUAL/AUTOMÁTICO E DETECÇÃO DE FALTA DE FASE</t>
  </si>
  <si>
    <t>ED-7518</t>
  </si>
  <si>
    <t>QUADRO DE COMANDO PARA UMA BOMBA DE POTÊNCIA 1,5CV TRIFÁSICA, EM PARTIDA DIRETA COM ACIONAMENTO MANUAL/AUTOMÁTICO E DETECÇÃO DE FALTA DE FASE</t>
  </si>
  <si>
    <t>ED-7519</t>
  </si>
  <si>
    <t>QUADRO DE COMANDO PARA UMA BOMBA DE POTÊNCIA 2,0CV TRIFÁSICA, EM PARTIDA DIRETA COM ACIONAMENTO MANUAL/AUTOMÁTICO E DETECÇÃO DE FALTA DE FASE</t>
  </si>
  <si>
    <t>ED-7520</t>
  </si>
  <si>
    <t>QUADRO DE COMANDO PARA UMA BOMBA DE POTÊNCIA 3,0CV TRIFÁSICA, EM PARTIDA DIRETA COM ACIONAMENTO MANUAL/AUTOMÁTICO E DETECÇÃO DE FALTA DE FASE</t>
  </si>
  <si>
    <t>ED-7522</t>
  </si>
  <si>
    <t>QUADRO DE COMANDO PARA UMA BOMBA DE POTÊNCIA 5,0CV TRIFÁSICA, EM PARTIDA DIRETA COM ACIONAMENTO MANUAL/AUTOMÁTICO E DETECÇÃO DE FALTA DE FASE</t>
  </si>
  <si>
    <t>ED-7523</t>
  </si>
  <si>
    <t>QUADRO DE COMANDO PARA UMA BOMBA DE POTÊNCIA 7,5CV TRIFÁSICA, EM PARTIDA DIRETA COM ACIONAMENTO MANUAL/AUTOMÁTICO E DETECÇÃO DE FALTA DE FASE</t>
  </si>
  <si>
    <t>CONECTOR</t>
  </si>
  <si>
    <t>ED-48701</t>
  </si>
  <si>
    <t>TERMINAL PARA ATERRAMENTO E CONEXÃO DE QUADRO/PAINEL ELÉTRICO, TIPO PARAFUSO FENDIDO DE APERTO, EM LATÃO ESTANHADO, DIÂMETRO DERIVAÇÃO 2,5MM2-25MM2, INCLUSIVE INSTALAÇÃO</t>
  </si>
  <si>
    <t>ILUMINAÇÃO PÚBLICA E EXTERNA</t>
  </si>
  <si>
    <t>ED-49497</t>
  </si>
  <si>
    <t>POSTE TELECÔNICO RETO, H = 9,00 M EM AÇO GALVANIZADO , (LIVRE)</t>
  </si>
  <si>
    <t>ED-49523</t>
  </si>
  <si>
    <t>RELÉ FOTOELÉTRICO, TENSÃO 120V COM CAPACIDADE DE CARGA 1200VA, INCLUSIVE BASE E INSTALAÇÃO</t>
  </si>
  <si>
    <t>ED-49524</t>
  </si>
  <si>
    <t>RELÉ FOTOELÉTRICO, TENSÃO 220V COM CAPACIDADE DE CARGA 1800VA, INCLUSIVE BASE E INSTALAÇÃO</t>
  </si>
  <si>
    <t>SIRENES E ALARMES</t>
  </si>
  <si>
    <t>ED-4892</t>
  </si>
  <si>
    <t>ALARME AUDIOVISUAL SEM FIO PARA PCD. FORNECIMENTO E INSTALAÇÃO</t>
  </si>
  <si>
    <t>ED-49526</t>
  </si>
  <si>
    <t>SIRENE DE ALTA POTÊNCIA, TIMBRE Ø 150MM, 100DCB</t>
  </si>
  <si>
    <t>ED-49525</t>
  </si>
  <si>
    <t>SIRENE PARA ALCANCE ATÉ 500 M REF. RT-10</t>
  </si>
  <si>
    <t>SISTEMA DE NOBREAK</t>
  </si>
  <si>
    <t>ED-48371</t>
  </si>
  <si>
    <t>ESTABILIZADOR 127V, 60HZ - 5,0KVA</t>
  </si>
  <si>
    <t>COMPONENTES PARA QUADROS ELÉTRICOS</t>
  </si>
  <si>
    <t>ED-51066</t>
  </si>
  <si>
    <t>FUSÍVEL DIAZED RETARDADO 35A</t>
  </si>
  <si>
    <t>ED-51065</t>
  </si>
  <si>
    <t>FUSÍVEL DIAZED RETARDADO 63A</t>
  </si>
  <si>
    <t>FITA DE SINALIZAÇÃO SUBTERRÂNEA</t>
  </si>
  <si>
    <t>ED-24042</t>
  </si>
  <si>
    <t>FORNECIMENTO E INSTALAÇÃO DE FITA SUBTERRÂNEA PARA SINALIZAÇÃO DE REDES OU TUBULAÇÕES</t>
  </si>
  <si>
    <t>INSTALAÇÕES DE REDE LÓGICA E TELEFONIA</t>
  </si>
  <si>
    <t>FIO E CABO PARA REDE LÓGICA</t>
  </si>
  <si>
    <t>ED-9194</t>
  </si>
  <si>
    <t>CABO UTP COM QUATRO (4) PARES, CATEGORIA 6, CLASSIFICAÇÃO LSZH, COM ISOLAMENTO NÃO HALOGENADO E ANTICHAMA, EXCLUSIVE CONECTOR/PLUG MACHO RJ45 E CRIMPAGEM</t>
  </si>
  <si>
    <t>ED-9195</t>
  </si>
  <si>
    <t>CONECTOR/PLUG MACHO RJ45, CATEGORIA 6, INCLUSIVE CAPA PROTETORA E CRIMPAGEM, EXCLUSIVE CERTIFICAÇÃO</t>
  </si>
  <si>
    <t>FIO E CABO TELEFÔNICO</t>
  </si>
  <si>
    <t>ED-48936</t>
  </si>
  <si>
    <t>CABO TELEFÔNICO CCE-APL-50.2</t>
  </si>
  <si>
    <t>ED-48937</t>
  </si>
  <si>
    <t>CABO TELEFÔNICO CCE-APL-50.3</t>
  </si>
  <si>
    <t>ED-48938</t>
  </si>
  <si>
    <t>CABO TELEFÔNICO CCE-APL-50.4</t>
  </si>
  <si>
    <t>ED-48939</t>
  </si>
  <si>
    <t>CABO TELEFÔNICO CCE-APL-50.5</t>
  </si>
  <si>
    <t>ED-48940</t>
  </si>
  <si>
    <t>CABO TELEFÔNICO CCE-APL-50.6</t>
  </si>
  <si>
    <t>ED-48931</t>
  </si>
  <si>
    <t>CABO TELEFÔNICO CI 50.10</t>
  </si>
  <si>
    <t>ED-48935</t>
  </si>
  <si>
    <t>CABO TELEFÔNICO CI 50.100</t>
  </si>
  <si>
    <t>ED-48932</t>
  </si>
  <si>
    <t>CABO TELEFÔNICO CI 50.20</t>
  </si>
  <si>
    <t>ED-48933</t>
  </si>
  <si>
    <t>CABO TELEFÔNICO CI 50.30</t>
  </si>
  <si>
    <t>ED-48934</t>
  </si>
  <si>
    <t>CABO TELEFÔNICO CI 50.50</t>
  </si>
  <si>
    <t>ED-48941</t>
  </si>
  <si>
    <t>CABO TELEFÔNICO CTP-APL-5N 50.10</t>
  </si>
  <si>
    <t>ED-48945</t>
  </si>
  <si>
    <t>CABO TELEFÔNICO CTP-APL-5N 50.100</t>
  </si>
  <si>
    <t>ED-48942</t>
  </si>
  <si>
    <t>CABO TELEFÔNICO CTP-APL-5N 50.20</t>
  </si>
  <si>
    <t>ED-48943</t>
  </si>
  <si>
    <t>CABO TELEFÔNICO CTP-APL-5N 50.30</t>
  </si>
  <si>
    <t>ED-48944</t>
  </si>
  <si>
    <t>CABO TELEFÔNICO CTP-APL-5N 50.50</t>
  </si>
  <si>
    <t>ED-49341</t>
  </si>
  <si>
    <t>FIO TELEFÔNICO EXTERNO 2 X 100 - FE</t>
  </si>
  <si>
    <t>ED-49340</t>
  </si>
  <si>
    <t>FIO TELEFÔNICO (FI) EM COBRE ELETROLÍTICO ESTANHADO DE SEÇÃO MACIÇA, ESP. 0,60MM (2X0,60MM), UM (1) PAR TORCIDO, ISOLAMENTO EM CLORETO DE POLIVINILA (PVC) - FORNECIMENTO E INSTALAÇÃO</t>
  </si>
  <si>
    <t>TOMADA PARA REDE LÓGICA E TELEFONIA</t>
  </si>
  <si>
    <t>ED-15762</t>
  </si>
  <si>
    <t>CONJUNTO DE DUAS (2) TOMADAS DE DADOS (CONECTOR RJ45 CAT.6E), COM PLACA 4"X2" DE DOIS (2) POSTOS, INCLUSIVE FORNECIMENTO, INSTALAÇÃO, SUPORTE, MÓDULO E PLACA</t>
  </si>
  <si>
    <t>ED-15794</t>
  </si>
  <si>
    <t>CONJUNTO DE DUAS (2) TOMADAS DE DADOS (CONECTOR RJ45 CAT.6E), COM PLACA 4"X4" DE DOIS (2) POSTOS, INCLUSIVE FORNECIMENTO, INSTALAÇÃO, SUPORTE, MÓDULO E PLACA</t>
  </si>
  <si>
    <t>ED-15795</t>
  </si>
  <si>
    <t>CONJUNTO DE DUAS (2) TOMADAS TELEFÔNICAS (CONECTOR RJ11), COM PLACA 4"X4" DE DOIS (2) POSTOS, INCLUSIVE FORNECIMENTO, INSTALAÇÃO, SUPORTE, MÓDULO E PLACA</t>
  </si>
  <si>
    <t>ED-15752</t>
  </si>
  <si>
    <t>CONJUNTO DE UMA (1) TOMADA DE DADOS (CONECTOR RJ45 CAT.6E), COM PLACA 4"X2" DE UM (1) POSTO, INCLUSIVE FORNECIMENTO, INSTALAÇÃO, SUPORTE, MÓDULO E PLACA</t>
  </si>
  <si>
    <t>ED-15751</t>
  </si>
  <si>
    <t>CONJUNTO DE UMA (1) TOMADA TELEFÔNICA (CONECTOR RJ11), COM PLACA 4"X2" DE UM (1) POSTO, INCLUSIVE FORNECIMENTO, INSTALAÇÃO, SUPORTE, MÓDULO E PLACA</t>
  </si>
  <si>
    <t>ED-15760</t>
  </si>
  <si>
    <t>CONJUNTO DE UMA (1) TOMADA TELEFÔNICA (CONECTOR RJ11) E UMA (1) TOMADA DE DADOS (CONECTOR RJ45 CAT.6E), COM PLACA 4"X2" DE DOIS (2) POSTOS, INCLUSIVE FORNECIMENTO, INSTALAÇÃO, SUPORTE, MÓDULO E PLACA</t>
  </si>
  <si>
    <t>ED-49119</t>
  </si>
  <si>
    <t>CONJUNTO PARA CONDULETE DE 3/4" (20MM) COM UMA (1) TOMADA DE DADOS OU TELEFONIA (CONECTOR RJ45 CAT.6E OU RJ11) E PLACA DE UM (1) POSTO, INCLUSIVE FORNECIMENTO, INSTALAÇÃO, SUPORTE, MÓDULO E PLACA, EXCLUSIVE CONDULETE</t>
  </si>
  <si>
    <t>ED-5630</t>
  </si>
  <si>
    <t>MÓDULO PARA REDE (CONECTOR RJ45 CAT.5E), INCLUSIVE FORNECIMENTO E INSTALAÇÃO, EXCLUSIVE PLACA E SUPORTE</t>
  </si>
  <si>
    <t>ED-5631</t>
  </si>
  <si>
    <t>MÓDULO PARA REDE (CONECTOR RJ45 CAT.6E), INCLUSIVE FORNECIMENTO E INSTALAÇÃO, EXCLUSIVE PLACA E SUPORTE</t>
  </si>
  <si>
    <t>ED-5629</t>
  </si>
  <si>
    <t>MÓDULO PARA TELEFONE (CONECTOR RJ11), INCLUSIVE FORNECIMENTO E INSTALAÇÃO, EXCLUSIVE PLACA E SUPORTE</t>
  </si>
  <si>
    <t>ED-48383</t>
  </si>
  <si>
    <t>TOMADA PARA LÓGICA COM CAIXA SISTEMA "X", APARENTE</t>
  </si>
  <si>
    <t>CERTIFICAÇÃO DE REDE LÓGICA</t>
  </si>
  <si>
    <t>ED-48367</t>
  </si>
  <si>
    <t>CERTIFICAÇÃO DE GARANTIA DE TRANSMISSÃO DE CABOS LÓGICOS - CATEGORIA 5E</t>
  </si>
  <si>
    <t>ED-48368</t>
  </si>
  <si>
    <t>CERTIFICAÇÃO DE GARANTIA DE TRANSMISSÃO DE CABOS LÓGICOS CAT. 5/6</t>
  </si>
  <si>
    <t>RACK E  ACESSÓRIOS</t>
  </si>
  <si>
    <t>ED-48362</t>
  </si>
  <si>
    <t>ANILHA (MARCADOR) PARA IDENTIFICAÇÃO DE CABOS (# 16 MM2) - 500 UN</t>
  </si>
  <si>
    <t>ED-48361</t>
  </si>
  <si>
    <t>ANILHA (MARCADOR) PARA IDENTIFICAÇÃO DE CABOS (# 6 MM2) - 500 UN</t>
  </si>
  <si>
    <t>ED-48376</t>
  </si>
  <si>
    <t>GAVETA DE VENTILAÇÃO COM 4 VENTILADORES PARA RACK 19"</t>
  </si>
  <si>
    <t>ED-48377</t>
  </si>
  <si>
    <t>ORGANIZADOR DE CABOS DE 1U PARA RACK 19"</t>
  </si>
  <si>
    <t>ED-32151</t>
  </si>
  <si>
    <t>PATCH CORD RJ45/RJ45 UTP-4P METÁLICO CATEGORIA 6, PINAGEM T568A (VOZ), COMPRIMENTO 2 METROS</t>
  </si>
  <si>
    <t>ED-48372</t>
  </si>
  <si>
    <t>PATCH CORD RJ45/RJ45 UTP-4P METÁLICO CATEGORIA 6, PINAGEM T568A (VOZ), COMPRIMENTO 3 METROS</t>
  </si>
  <si>
    <t>ED-48373</t>
  </si>
  <si>
    <t>PATCH PANEL 24 POSIÇÕES, CATEGORIA COM GUIA TRASEIRO</t>
  </si>
  <si>
    <t>ED-48374</t>
  </si>
  <si>
    <t>PATCH PANEL 48 POSIÇÕES, CATEGORIA COM GUIA TRASEIRO</t>
  </si>
  <si>
    <t>ED-48375</t>
  </si>
  <si>
    <t>RÉGUA COM 8 TOMADAS (2P+T), PARA FIXAÇÃO NO RACK DE 19" (1U)</t>
  </si>
  <si>
    <t>ED-48378</t>
  </si>
  <si>
    <t>TAMPA CEGA DE 1U PARA RACK 19"</t>
  </si>
  <si>
    <t>SISTEMAS DE CFTV</t>
  </si>
  <si>
    <t>FIO E CABO PARA CFTV</t>
  </si>
  <si>
    <t>ED-48364</t>
  </si>
  <si>
    <t>CABO COAXIAL RG-59, IMPEDÂNCIA 75 OHM, CONDUTOR EM FIO DE COBRE NU, BLINDAGEM TRANÇA FORMADA POR FIOS DE COBRE MALHA 90%</t>
  </si>
  <si>
    <t>ED-48363</t>
  </si>
  <si>
    <t>CABO COAXIAL RG-59-75 OHMS</t>
  </si>
  <si>
    <t>INSTALAÇÕES DE SPDA</t>
  </si>
  <si>
    <t>HASTE PARA ATERRAMENTO</t>
  </si>
  <si>
    <t>ED-3010</t>
  </si>
  <si>
    <t>ATERRAMENTO COM HASTE EM AÇO GALVANIZADO À FOGO, TIPO CANTONEIRA COM ABAS IGUAIS DE 25MM (1"), ESPESSURA DE 4,76 MM (3/16"), COMPRIMENTO DE 240CM, EXCLUSIVE CABO E CAIXA PARA ATERRAMENTO, INCLUSIVE PRENSA PARA HASTE E INSTALAÇÃO</t>
  </si>
  <si>
    <t>ED-49343</t>
  </si>
  <si>
    <t>HASTE DE AÇO COBREADA PARA ATERRAMENTO DIÂMETRO 3/4"X 2400 MM,CONFORME PADRÕES TELEBRÁS</t>
  </si>
  <si>
    <t>ED-51067</t>
  </si>
  <si>
    <t>HASTE PARA ATERRAMENTO, ALTA CAMADA, 3/4" X 3M</t>
  </si>
  <si>
    <t>CAIXA DE INSPEÇÃO</t>
  </si>
  <si>
    <t>ED-51056</t>
  </si>
  <si>
    <t>CAIXA DE INSPEÇÃO EM CONCRETO, SEM FUNDO, DIMENSÃO (30X30X30)CM, COM TAMPÃO EM FERRO FUNDIDO, INCLUSIVE ESCAVAÇÃO, REATERRO, LASTRO DE BRITA E TRANSPORTE COM RETIRADA DO MATERIAL ESCAVADO (EM CAÇAMBA)</t>
  </si>
  <si>
    <t>ED-51055</t>
  </si>
  <si>
    <t>CAIXA DE INSPEÇÃO EM PVC, DIÂMETRO DE 30CM, ALTURA DE 30CM, COM TAMPA EM FERRO FUNDIDO, EXCLUSIVE HASTE DE ATERRAMENTO, INCLUSIVE INSTALAÇÃO</t>
  </si>
  <si>
    <t>ATERRAMENTO</t>
  </si>
  <si>
    <t>ED-48700</t>
  </si>
  <si>
    <t>ATERRAMENTO COM HASTE DE COBRE, TIPO COPPERWELD, DIÂMETRO DE  5/8", COMPRIMENTO DE 240CM, EXCLUSIVE CABO E CAIXA PARA ATERRAMENTO, INCLUSIVE GRAMPO PARA HASTE E INSTALAÇÃO</t>
  </si>
  <si>
    <t>ED-48702</t>
  </si>
  <si>
    <t>CAIXA PRÉ MOLDADA PARA ATERRAMENTO COM TAMPA DE CONCRETO 25 x 25 x 50 CM, INCLUSIVE ESCAVAÇÃO E BOTA FORA</t>
  </si>
  <si>
    <t>CAIXA DE EQUALIZAÇÃO</t>
  </si>
  <si>
    <t>ED-51054</t>
  </si>
  <si>
    <t>CAIXA DE EQUALIZAÇÃO PARA USO INTERNO E EXTERNO COM 9 TERMINAIS 380X320X175MM EM AÇO E ACABAMENTO EM EPOXI</t>
  </si>
  <si>
    <t>PROTEÇÃO CONTRA SURTO</t>
  </si>
  <si>
    <t>ED-51092</t>
  </si>
  <si>
    <t>VLC SLIM CLASSE 1 275V 12,5/60kA</t>
  </si>
  <si>
    <t>BARRA CHATA,CHAPA E FITA METÁLICA</t>
  </si>
  <si>
    <t>ED-51018</t>
  </si>
  <si>
    <t>BARRA CHATA DE ALUMÍNIO 3/4" X 1/4" X 3M</t>
  </si>
  <si>
    <t>ED-51019</t>
  </si>
  <si>
    <t>BARRA CHATA DE ALUMÍNIO 7/8" X 1/8" X 3M</t>
  </si>
  <si>
    <t>ED-51049</t>
  </si>
  <si>
    <t>CURVA DE ALUMÍNIO 3/4" X 1/4" X 300MM</t>
  </si>
  <si>
    <t>ED-51050</t>
  </si>
  <si>
    <t>CURVA DE ALUMÍNIO 7/8" X 1/8" X 300MM</t>
  </si>
  <si>
    <t>ED-51051</t>
  </si>
  <si>
    <t>CURVA DE COBRE 3/4" X 3/16" X 300MM</t>
  </si>
  <si>
    <t>BARRA REDONDA DE AÇO GALVANIZADA À FOGO</t>
  </si>
  <si>
    <t>ED-51022</t>
  </si>
  <si>
    <t>RE-BAR 10MM X 3M COM 3 CLIPS PARA EMENDA 8-10MM</t>
  </si>
  <si>
    <t>ED-51023</t>
  </si>
  <si>
    <t>RE-BAR 3/8" X 3,4M COM 3 CLIPS PARA EMENDA 8-10MM</t>
  </si>
  <si>
    <t>ED-51021</t>
  </si>
  <si>
    <t>RE-BAR 8MM X 4M COM 3 CLIPS PARA EMENDA 8-10MM</t>
  </si>
  <si>
    <t>CABO DE ALUMÍNIO NÚ</t>
  </si>
  <si>
    <t>ED-13943</t>
  </si>
  <si>
    <t>CABO DE ALUMÍNIO NU SEM ALMA 2/0 AWG 7 FIOSX3,50MM, PARA ELEMENTOS DE CAPTAÇÃO/ ANEL DE CINTAMENTO/ DESCIDA (SPDA), INCLUSIVE SUPORTE E ISOLADOR</t>
  </si>
  <si>
    <t>ED-13937</t>
  </si>
  <si>
    <t>CABO DE ALUMÍNIO NU SEM ALMA 2/0 AWG 7 FIOSX3,50MM, PARA ELEMENTOS DE CAPTAÇÃO/ANEL DE CINTAMENTO (SPDA), INCLUSIVE PRESILHA DE FIXAÇÃO</t>
  </si>
  <si>
    <t>CABO DE COBRE NÚ</t>
  </si>
  <si>
    <t>ED-13938</t>
  </si>
  <si>
    <t>CABO DE COBRE NU #16MM2 - 7 FIOSX1,70MM, PARA ELEMENTOS  DE CAPTAÇÃO/ ANEL DE CINTAMENTO/ DESCIDA (SPDA), INCLUSIVE SUPORTE E ISOLADOR</t>
  </si>
  <si>
    <t>ED-13931</t>
  </si>
  <si>
    <t>CABO DE COBRE NU #16MM2 - 7 FIOSX1,70MM, PARA ELEMENTOS DE CAPTAÇÃO/ANEL DE CINTAMENTO (SPDA), INCLUSIVE PRESILHA DE FIXAÇÃO</t>
  </si>
  <si>
    <t>ED-13939</t>
  </si>
  <si>
    <t>CABO DE COBRE NU #25MM2 - 7 FIOSX2,06MM, PARA ELEMENTOS DE CAPTAÇÃO/ ANEL DE CINTAMENTO/ DESCIDA (SPDA), INCLUSIVE SUPORTE E ISOLADOR</t>
  </si>
  <si>
    <t>ED-13932</t>
  </si>
  <si>
    <t>CABO DE COBRE NU #25MM2 - 7 FIOSX2,06MM, PARA ELEMENTOS DE CAPTAÇÃO/ANEL DE CINTAMENTO (SPDA), INCLUSIVE PRESILHA DE FIXAÇÃO</t>
  </si>
  <si>
    <t>ED-13940</t>
  </si>
  <si>
    <t>CABO DE COBRE NU #35MM2 - 7 FIOSX2,50MM, PARA ELEMENTOS  DE CAPTAÇÃO/ ANEL DE CINTAMENTO/ DESCIDA (SPDA), INCLUSIVE SUPORTE E ISOLADOR</t>
  </si>
  <si>
    <t>ED-13934</t>
  </si>
  <si>
    <t>CABO DE COBRE NU #35MM2 - 7 FIOSX2,50MM, PARA ELEMENTOS DE CAPTAÇÃO/ANEL DE CINTAMENTO (SPDA), INCLUSIVE PRESILHA DE FIXAÇÃO</t>
  </si>
  <si>
    <t>ED-13935</t>
  </si>
  <si>
    <t>CABO DE COBRE NU #50 MM2 - 7 FIOSX3,00MM, PARA ELEMENTOS DE CAPTAÇÃO/ANEL DE CINTAMENTO (SPDA), INCLUSIVE PRESILHA DE FIXAÇÃO</t>
  </si>
  <si>
    <t>ED-13941</t>
  </si>
  <si>
    <t>CABO DE COBRE NU #50MM2 - 7 FIOSX3,00MM, PARA ELEMENTOS  DE CAPTAÇÃO/ ANEL DE CINTAMENTO/ DESCIDA (SPDA), INCLUSIVE SUPORTE E ISOLADOR</t>
  </si>
  <si>
    <t>CORDOALHA FLEXÍVEL</t>
  </si>
  <si>
    <t>ED-51033</t>
  </si>
  <si>
    <t>CORDOALHA EM AÇO GALVANIZADO 3/8" SM COM 7 FIOS</t>
  </si>
  <si>
    <t>ED-51036</t>
  </si>
  <si>
    <t>CORDOALHA FLEXÍVEL DE COBRE ESTANHADO 25 X 300 MM COM 4 FUROS D = 11 MM</t>
  </si>
  <si>
    <t>SISTEMA DE PARA-RAIO</t>
  </si>
  <si>
    <t>ED-51015</t>
  </si>
  <si>
    <t>APARELHO SINALIZADOR NOTURNO DE OBSTÁCULOS AÉREO, SIMPLES, COM CÉLULA FOTOELÉTRICA, INCLUSIVE UMA (1) LÂMPADA LED, POTÊNCIA 9W, BULBO A60, E SUPORTE DE TOPO PARA MASTRO, EXCLUSIVE MASTRO</t>
  </si>
  <si>
    <t>ED-51017</t>
  </si>
  <si>
    <t>ATERRAMENTO COMPLETO PARA PARA-RAIOS, COM HASTE DE COBRE DE ALTA CAMADA, TIPO COPPERWELD, DIÂMETRO DE 3/4", COMPRIMENTO DE 240CM, EXCLUSIVE CABO, INCLUSIVE CAIXA DE INSPEÇÃO COM TAMPA EM FERRO FUNDIDO E GRAMPO PARA HASTE</t>
  </si>
  <si>
    <t>ED-51068</t>
  </si>
  <si>
    <t>MASTRO SIMPLES DE FERRO GALVANIZADO PARA PÁRA-RAIOS, ALTURA DE 3 M, Ø 40 MM (1 1/2") OU 50 MM (2"), COMPLETO</t>
  </si>
  <si>
    <t>ED-51073</t>
  </si>
  <si>
    <t>PARA-RAIO DE LATAO CROMADO, COBRE CROMADO OU ACO INOXIDAVEL, TIPO FRANKLIN</t>
  </si>
  <si>
    <t>TERMINAL E CONECTOR</t>
  </si>
  <si>
    <t>ED-51088</t>
  </si>
  <si>
    <t>TERMINAL A COMPRESSAO EM COBRE ESTANHADO 2 FUROS PARA CABO 16 MM2</t>
  </si>
  <si>
    <t>ED-51089</t>
  </si>
  <si>
    <t>TERMINAL A COMPRESSAO EM COBRE ESTANHADO 2 FUROS PARA CABO 25 MM2</t>
  </si>
  <si>
    <t>ED-51090</t>
  </si>
  <si>
    <t>TERMINAL A COMPRESSAO EM COBRE ESTANHADO 2 FUROS PARA CABO 35 MM2</t>
  </si>
  <si>
    <t>ED-51091</t>
  </si>
  <si>
    <t>TERMINAL A COMPRESSAO EM COBRE ESTANHADO 2 FUROS PARA CABO 50 MM2</t>
  </si>
  <si>
    <t>ED-34432</t>
  </si>
  <si>
    <t>TERMINAL DE COMPRESSÃO DE 1 FURO PARA CABO DE 120MM2</t>
  </si>
  <si>
    <t>ED-34433</t>
  </si>
  <si>
    <t>TERMINAL DE COMPRESSÃO DE 1 FURO PARA CABO DE 150MM2</t>
  </si>
  <si>
    <t>ED-34446</t>
  </si>
  <si>
    <t>TERMINAL DE COMPRESSÃO DE 1 FURO PARA CABO DE 16MM2</t>
  </si>
  <si>
    <t>ED-34443</t>
  </si>
  <si>
    <t>TERMINAL DE COMPRESSÃO DE 1 FURO PARA CABO DE 185MM2</t>
  </si>
  <si>
    <t>ED-34447</t>
  </si>
  <si>
    <t>TERMINAL DE COMPRESSÃO DE 1 FURO PARA CABO DE 25MM2</t>
  </si>
  <si>
    <t>ED-34434</t>
  </si>
  <si>
    <t>TERMINAL DE COMPRESSÃO DE 1 FURO PARA CABO DE 300MM2</t>
  </si>
  <si>
    <t>ED-34448</t>
  </si>
  <si>
    <t>TERMINAL DE COMPRESSÃO DE 1 FURO PARA CABO DE 35MM2</t>
  </si>
  <si>
    <t>ED-34449</t>
  </si>
  <si>
    <t>TERMINAL DE COMPRESSÃO DE 1 FURO PARA CABO DE 50MM2</t>
  </si>
  <si>
    <t>ED-34430</t>
  </si>
  <si>
    <t>TERMINAL DE COMPRESSÃO DE 1 FURO PARA CABO DE 70MM2</t>
  </si>
  <si>
    <t>ED-34431</t>
  </si>
  <si>
    <t>TERMINAL DE COMPRESSÃO DE 1 FURO PARA CABO DE 95MM2</t>
  </si>
  <si>
    <t>ED-34445</t>
  </si>
  <si>
    <t>TERMINAL DE COMPRESSÃO DE 1 FURO PARA CABOS DE 2,5MM2</t>
  </si>
  <si>
    <t>ED-34439</t>
  </si>
  <si>
    <t>TERMINAL ILHÓS PARA CABO DE 10MM2</t>
  </si>
  <si>
    <t>ED-34435</t>
  </si>
  <si>
    <t>TERMINAL ILHÓS PARA CABO DE 1,5MM2</t>
  </si>
  <si>
    <t>ED-34440</t>
  </si>
  <si>
    <t>TERMINAL ILHÓS PARA CABO DE 16MM2</t>
  </si>
  <si>
    <t>ED-34436</t>
  </si>
  <si>
    <t>TERMINAL ILHÓS PARA CABO DE 2,5MM2</t>
  </si>
  <si>
    <t>ED-34441</t>
  </si>
  <si>
    <t>TERMINAL ILHÓS PARA CABO DE 25MM2</t>
  </si>
  <si>
    <t>ED-34442</t>
  </si>
  <si>
    <t>TERMINAL ILHÓS PARA CABO DE 35MM2</t>
  </si>
  <si>
    <t>ED-34437</t>
  </si>
  <si>
    <t>TERMINAL ILHÓS PARA CABO DE 4MM2</t>
  </si>
  <si>
    <t>ED-34438</t>
  </si>
  <si>
    <t>TERMINAL ILHÓS PARA CABO DE 6MM2</t>
  </si>
  <si>
    <t>ABRAÇADEIRA</t>
  </si>
  <si>
    <t>ED-51012</t>
  </si>
  <si>
    <t>ABRAÇADEIRA GUIA PARA MASTROS SIMPLES PARA DUAS DESCIDA 1 1/2"</t>
  </si>
  <si>
    <t>ED-51013</t>
  </si>
  <si>
    <t>ABRAÇADEIRA GUIA PARA MASTROS SIMPLES PARA DUAS DESCIDA 2"</t>
  </si>
  <si>
    <t>ED-51010</t>
  </si>
  <si>
    <t>ABRAÇADEIRA GUIA PARA MASTROS SIMPLES PARA UMA DESCIDA 1 1/2"</t>
  </si>
  <si>
    <t>ED-51011</t>
  </si>
  <si>
    <t>ABRAÇADEIRA GUIA PARA MASTROS SIMPLES PARA UMA DESCIDA 2"</t>
  </si>
  <si>
    <t>SINALIZADOR</t>
  </si>
  <si>
    <t>ED-51016</t>
  </si>
  <si>
    <t>APARELHO SINALIZADOR NOTURNO DE OBSTÁCULOS AÉREO, DUPLO, COM CÉLULA FOTOELÉTRICA, INCLUSIVE DUAS (2) LÂMPADAS LED, POTÊNCIA 9W, BULBO A60, E SUPORTE DE TOPO PARA MASTRO, EXCLUSIVE MASTRO</t>
  </si>
  <si>
    <t>INSTALAÇÕES HIDROSSANITÁRIAS</t>
  </si>
  <si>
    <t>HIDRÔMETRO E CAVALETE</t>
  </si>
  <si>
    <t>ED-15204</t>
  </si>
  <si>
    <t>KIT CAVALETE PARA MEDIÇÃO DE ÁGUA, EMBUTIDO EM ALVENARIA, EM AÇO GALVANIZADO DN 20MM (1/2") - PADRÃO CONCESSIONÁRIA LOCAL, EXCLUSIVE HIDRÔMETRO</t>
  </si>
  <si>
    <t>ED-15205</t>
  </si>
  <si>
    <t>KIT CAVALETE PARA MEDIÇÃO DE ÁGUA, EMBUTIDO EM ALVENARIA, EM AÇO GALVANIZADO DN 25MM (3/4") - PADRÃO CONCESSIONÁRIA LOCAL, EXCLUSIVE HIDRÔMETRO</t>
  </si>
  <si>
    <t>ED-15206</t>
  </si>
  <si>
    <t>KIT CAVALETE PARA MEDIÇÃO DE ÁGUA, INSTALADO SOBRE PISO, EM AÇO GALVANIZADO DN 20MM (1/2") - PADRÃO CONCESSIONÁRIA LOCAL, INCLUSIVE BASE EM CONCRETO DE 25 MPA PARA CAVALETE, EXCLUSIVE HIDRÔMETRO</t>
  </si>
  <si>
    <t>ED-15207</t>
  </si>
  <si>
    <t>KIT CAVALETE PARA MEDIÇÃO DE ÁGUA, INSTALADO SOBRE PISO, EM AÇO GALVANIZADO DN 25MM (3/4") - PADRÃO CONCESSIONÁRIA LOCAL, INCLUSIVE BASE EM CONCRETO DE 25 MPA PARA CAVALETE, EXCLUSIVE HIDRÔMETRO</t>
  </si>
  <si>
    <t>TUBULAÇÃO PARA ESGOTO</t>
  </si>
  <si>
    <t>ED-50105</t>
  </si>
  <si>
    <t>FORNECIMENTO E ASSENTAMENTO DE TUBO PVC RÍGIDO, COLETOR DE ESGOTO LISO (JEI), DN 100 MM (4"), INCLUSIVE CONEXÕES</t>
  </si>
  <si>
    <t>ED-50106</t>
  </si>
  <si>
    <t>FORNECIMENTO E ASSENTAMENTO DE TUBO PVC RÍGIDO, COLETOR DE ESGOTO LISO (JEI), DN 150 MM (6"), INCLUSIVE CONEXÕES</t>
  </si>
  <si>
    <t>ED-50107</t>
  </si>
  <si>
    <t>FORNECIMENTO E ASSENTAMENTO DE TUBO PVC RÍGIDO, COLETOR DE ESGOTO LISO (JEI), DN 200 MM (8"), INCLUSIVE CONEXÕES</t>
  </si>
  <si>
    <t>ED-50108</t>
  </si>
  <si>
    <t>FORNECIMENTO E ASSENTAMENTO DE TUBO PVC RÍGIDO, COLETOR DE ESGOTO LISO (JEI), DN 250 MM (10"), INCLUSIVE CONEXÕES</t>
  </si>
  <si>
    <t>ED-50109</t>
  </si>
  <si>
    <t>FORNECIMENTO E ASSENTAMENTO DE TUBO PVC RÍGIDO, COLETOR DE ESGOTO LISO (JEI), DN 300 MM (12"), INCLUSIVE CONEXÕES</t>
  </si>
  <si>
    <t>ED-50110</t>
  </si>
  <si>
    <t>FORNECIMENTO E ASSENTAMENTO DE TUBO PVC RÍGIDO, COLETOR DE ESGOTO LISO (JEI), DN 350 MM (14"), INCLUSIVE CONEXÕES</t>
  </si>
  <si>
    <t>ED-50111</t>
  </si>
  <si>
    <t>FORNECIMENTO E ASSENTAMENTO DE TUBO PVC RÍGIDO, COLETOR DE ESGOTO LISO (JEI), DN 400 MM (16"), INCLUSIVE CONEXÕES</t>
  </si>
  <si>
    <t>ED-50034</t>
  </si>
  <si>
    <t>FORNECIMENTO E ASSENTAMENTO DE TUBO PVC RÍGIDO, ESGOTO, PB - SÉRIE NORMAL, DN 40MM (1.1/2"), INCLUSIVE CONEXÕES</t>
  </si>
  <si>
    <t>ED-50035</t>
  </si>
  <si>
    <t>FORNECIMENTO E ASSENTAMENTO DE TUBO PVC RÍGIDO, ESGOTO, PB - SÉRIE REFORÇADO, DN 40MM (1.1/2"), INCLUSIVE CONEXÕES</t>
  </si>
  <si>
    <t>ED-50029</t>
  </si>
  <si>
    <t>FORNECIMENTO E ASSENTAMENTO DE TUBO PVC RÍGIDO, ESGOTO, PBV - SÉRIE NORMAL, DN 100 MM (4"), INCLUSIVE CONEXÕES</t>
  </si>
  <si>
    <t>ED-50030</t>
  </si>
  <si>
    <t>FORNECIMENTO E ASSENTAMENTO DE TUBO PVC RÍGIDO, ESGOTO, PBV - SÉRIE NORMAL, DN 150 MM (6"), INCLUSIVE CONEXÕES</t>
  </si>
  <si>
    <t>ED-50031</t>
  </si>
  <si>
    <t>FORNECIMENTO E ASSENTAMENTO DE TUBO PVC RÍGIDO, ESGOTO, PBV - SÉRIE NORMAL, DN 200 MM (8"), INCLUSIVE CONEXÕES</t>
  </si>
  <si>
    <t>ED-50027</t>
  </si>
  <si>
    <t>FORNECIMENTO E ASSENTAMENTO DE TUBO PVC RÍGIDO, ESGOTO, PBV - SÉRIE NORMAL, DN 50 MM (2"), INCLUSIVE CONEXÕES</t>
  </si>
  <si>
    <t>ED-50028</t>
  </si>
  <si>
    <t>FORNECIMENTO E ASSENTAMENTO DE TUBO PVC RÍGIDO, ESGOTO, PBV - SÉRIE NORMAL, DN 75 MM (3"), INCLUSIVE CONEXÕES</t>
  </si>
  <si>
    <t>ED-50038</t>
  </si>
  <si>
    <t>FORNECIMENTO E ASSENTAMENTO DE TUBO PVC RÍGIDO, ESGOTO, PBV - SÉRIE REFORÇADO, DN 100 MM (4"), INCLUSIVE CONEXÕES</t>
  </si>
  <si>
    <t>ED-50039</t>
  </si>
  <si>
    <t>FORNECIMENTO E ASSENTAMENTO DE TUBO PVC RÍGIDO, ESGOTO, PBV - SÉRIE REFORÇADO, DN 150 MM (6"), INCLUSIVE CONEXÕES</t>
  </si>
  <si>
    <t>ED-50036</t>
  </si>
  <si>
    <t>FORNECIMENTO E ASSENTAMENTO DE TUBO PVC RÍGIDO, ESGOTO, PBV - SÉRIE REFORÇADO, DN 50 MM (2"), INCLUSIVE CONEXÕES</t>
  </si>
  <si>
    <t>ED-50037</t>
  </si>
  <si>
    <t>FORNECIMENTO E ASSENTAMENTO DE TUBO PVC RÍGIDO, ESGOTO, PBV - SÉRIE REFORÇADO, DN 75 MM (3"), INCLUSIVE CONEXÕES</t>
  </si>
  <si>
    <t>ED-8847</t>
  </si>
  <si>
    <t>FORNECIMENTO E ASSENTAMENTO DE TUBO PVC RÍGIDO, VENTILAÇÃO, PBV - SÉRIE NORMAL, DN 100 MM (4"), INCLUSIVE CONEXÕES</t>
  </si>
  <si>
    <t>ED-8845</t>
  </si>
  <si>
    <t>FORNECIMENTO E ASSENTAMENTO DE TUBO PVC RÍGIDO, VENTILAÇÃO, PBV - SÉRIE NORMAL, DN 50 MM (2"), INCLUSIVE CONEXÕES</t>
  </si>
  <si>
    <t>ED-8846</t>
  </si>
  <si>
    <t>FORNECIMENTO E ASSENTAMENTO DE TUBO PVC RÍGIDO, VENTILAÇÃO, PBV - SÉRIE NORMAL, DN 75 MM (3"), INCLUSIVE CONEXÕES</t>
  </si>
  <si>
    <t>TUBULAÇÃO DE PVC SOLDÁVEL</t>
  </si>
  <si>
    <t>ED-49844</t>
  </si>
  <si>
    <t>ADAPTADOR SOLDÁVEL DE PVC MARROM COM FLANGES E ANEL PARA CAIXA DÁGUA Ø 20 MM X 1/2"</t>
  </si>
  <si>
    <t>ED-49845</t>
  </si>
  <si>
    <t>ADAPTADOR SOLDÁVEL DE PVC MARROM COM FLANGES E ANEL PARA CAIXA DÁGUA Ø 25 MM X 3/4"</t>
  </si>
  <si>
    <t>ED-49846</t>
  </si>
  <si>
    <t>ADAPTADOR SOLDÁVEL DE PVC MARROM COM FLANGES E ANEL PARA CAIXA DÁGUA Ø 32 MM X 1"</t>
  </si>
  <si>
    <t>ED-49847</t>
  </si>
  <si>
    <t>ADAPTADOR SOLDÁVEL DE PVC MARROM COM FLANGES E ANEL PARA CAIXA DÁGUA Ø 40 MM X 1 1/4"</t>
  </si>
  <si>
    <t>ED-49848</t>
  </si>
  <si>
    <t>ADAPTADOR SOLDÁVEL DE PVC MARROM COM FLANGES E ANEL PARA CAIXA DÁGUA Ø 50 MM X 1 1/2"</t>
  </si>
  <si>
    <t>ED-49849</t>
  </si>
  <si>
    <t>ADAPTADOR SOLDÁVEL DE PVC MARROM COM FLANGES E ANEL PARA CAIXA DÁGUA Ø 60 MM X 2"</t>
  </si>
  <si>
    <t>ED-50026</t>
  </si>
  <si>
    <t>FORNECIMENTO E ASSENTAMENTO DE TUBO PVC RÍGIDO SOLDÁVEL, ÁGUA FRIA, DN 110 MM (4"), INCLUSIVE CONEXÕES</t>
  </si>
  <si>
    <t>ED-50018</t>
  </si>
  <si>
    <t>FORNECIMENTO E ASSENTAMENTO DE TUBO PVC RÍGIDO SOLDÁVEL, ÁGUA FRIA, DN 20 MM (1/2"), INCLUSIVE CONEXÕES</t>
  </si>
  <si>
    <t>ED-50019</t>
  </si>
  <si>
    <t>FORNECIMENTO E ASSENTAMENTO DE TUBO PVC RÍGIDO SOLDÁVEL, ÁGUA FRIA, DN 25 MM (3/4") , INCLUSIVE CONEXÕES</t>
  </si>
  <si>
    <t>ED-50020</t>
  </si>
  <si>
    <t>FORNECIMENTO E ASSENTAMENTO DE TUBO PVC RÍGIDO SOLDÁVEL, ÁGUA FRIA, DN 32 MM (1") , INCLUSIVE CONEXÕES</t>
  </si>
  <si>
    <t>ED-50021</t>
  </si>
  <si>
    <t>FORNECIMENTO E ASSENTAMENTO DE TUBO PVC RÍGIDO SOLDÁVEL, ÁGUA FRIA, DN 40 MM (1.1/4"), INCLUSIVE CONEXÕES</t>
  </si>
  <si>
    <t>ED-50022</t>
  </si>
  <si>
    <t>FORNECIMENTO E ASSENTAMENTO DE TUBO PVC RÍGIDO SOLDÁVEL, ÁGUA FRIA, DN 50 MM (1.1/2"), INCLUSIVE CONEXÕES</t>
  </si>
  <si>
    <t>ED-50023</t>
  </si>
  <si>
    <t>FORNECIMENTO E ASSENTAMENTO DE TUBO PVC RÍGIDO SOLDÁVEL, ÁGUA FRIA, DN 60 MM (2"), INCLUSIVE CONEXÕES</t>
  </si>
  <si>
    <t>ED-50024</t>
  </si>
  <si>
    <t>FORNECIMENTO E ASSENTAMENTO DE TUBO PVC RÍGIDO SOLDÁVEL, ÁGUA FRIA, DN 75 MM (2.1/2"), INCLUSIVE CONEXÕES</t>
  </si>
  <si>
    <t>ED-50025</t>
  </si>
  <si>
    <t>FORNECIMENTO E ASSENTAMENTO DE TUBO PVC RÍGIDO SOLDÁVEL, ÁGUA FRIA, DN 85 MM (3"), INCLUSIVE CONEXÕES</t>
  </si>
  <si>
    <t>TUBULAÇÃO DE PVC ROSCÁVEL</t>
  </si>
  <si>
    <t>ED-50080</t>
  </si>
  <si>
    <t>FORNECIMENTO E ASSENTAMENTO DE TUBO PVC RÍGIDO ROSCÁVEL, ÁGUA FRIA, DN 1" (32 MM), INCLUSIVE CONEXÕES</t>
  </si>
  <si>
    <t>ED-50082</t>
  </si>
  <si>
    <t>FORNECIMENTO E ASSENTAMENTO DE TUBO PVC RÍGIDO ROSCÁVEL, ÁGUA FRIA, DN 1.1/2" (50 MM), INCLUSIVE CONEXÕES</t>
  </si>
  <si>
    <t>ED-50081</t>
  </si>
  <si>
    <t>FORNECIMENTO E ASSENTAMENTO DE TUBO PVC RÍGIDO ROSCÁVEL, ÁGUA FRIA, DN 1.1/4" (40 MM), INCLUSIVE CONEXÕES</t>
  </si>
  <si>
    <t>ED-50078</t>
  </si>
  <si>
    <t xml:space="preserve">FORNECIMENTO E ASSENTAMENTO DE TUBO PVC RÍGIDO ROSCÁVEL, ÁGUA FRIA, DN 1/2" (20 MM), INCLUSIVE CONEXÕES </t>
  </si>
  <si>
    <t>ED-50083</t>
  </si>
  <si>
    <t>FORNECIMENTO E ASSENTAMENTO DE TUBO PVC RÍGIDO ROSCÁVEL, ÁGUA FRIA, DN 2" (60 MM), INCLUSIVE CONEXÕES</t>
  </si>
  <si>
    <t>ED-50084</t>
  </si>
  <si>
    <t>FORNECIMENTO E ASSENTAMENTO DE TUBO PVC RÍGIDO ROSCÁVEL, ÁGUA FRIA, DN 2.1/2" (75 MM), INCLUSIVE CONEXÕES</t>
  </si>
  <si>
    <t>ED-50085</t>
  </si>
  <si>
    <t>FORNECIMENTO E ASSENTAMENTO DE TUBO PVC RÍGIDO ROSCÁVEL, ÁGUA FRIA, DN 3" (85 MM), INCLUSIVE CONEXÕES</t>
  </si>
  <si>
    <t>ED-50079</t>
  </si>
  <si>
    <t>FORNECIMENTO E ASSENTAMENTO DE TUBO PVC RÍGIDO ROSCÁVEL, ÁGUA FRIA, DN 3/4" (25 MM), INCLUSIVE CONEXÕES</t>
  </si>
  <si>
    <t>ED-50086</t>
  </si>
  <si>
    <t>FORNECIMENTO E ASSENTAMENTO DE TUBO PVC RÍGIDO ROSCÁVEL, ÁGUA FRIA, DN 4" (110 MM), INCLUSIVE CONEXÕES</t>
  </si>
  <si>
    <t>TUBULAÇÃO DE POLIPROPILENO (PPR)</t>
  </si>
  <si>
    <t>ED-50061</t>
  </si>
  <si>
    <t>FORNECIMENTO E ASSENTAMENTO DE TUBO DE POLIPROPILENO (PPR), PRESSÃO DE 12 KGF/CM², INCLUSIVE CONEXÕES E SUPORTES, D = 110 MM (NBR 15813)</t>
  </si>
  <si>
    <t>ED-50055</t>
  </si>
  <si>
    <t>FORNECIMENTO E ASSENTAMENTO DE TUBO DE POLIPROPILENO (PPR), PRESSÃO DE 12 KGF/CM², INCLUSIVE CONEXÕES E SUPORTES, D = 32 MM (NBR 15813)</t>
  </si>
  <si>
    <t>ED-50056</t>
  </si>
  <si>
    <t>FORNECIMENTO E ASSENTAMENTO DE TUBO DE POLIPROPILENO (PPR), PRESSÃO DE 12 KGF/CM², INCLUSIVE CONEXÕES E SUPORTES, D = 40 MM (NBR 15813)</t>
  </si>
  <si>
    <t>ED-50057</t>
  </si>
  <si>
    <t>FORNECIMENTO E ASSENTAMENTO DE TUBO DE POLIPROPILENO (PPR), PRESSÃO DE 12 KGF/CM², INCLUSIVE CONEXÕES E SUPORTES, D = 50 MM (NBR 15813)</t>
  </si>
  <si>
    <t>ED-50058</t>
  </si>
  <si>
    <t>FORNECIMENTO E ASSENTAMENTO DE TUBO DE POLIPROPILENO (PPR), PRESSÃO DE 12 KGF/CM², INCLUSIVE CONEXÕES E SUPORTES, D = 63 MM (NBR 15813)</t>
  </si>
  <si>
    <t>ED-50059</t>
  </si>
  <si>
    <t>FORNECIMENTO E ASSENTAMENTO DE TUBO DE POLIPROPILENO (PPR), PRESSÃO DE 12 KGF/CM², INCLUSIVE CONEXÕES E SUPORTES, D = 75 MM (NBR 15813)</t>
  </si>
  <si>
    <t>ED-50060</t>
  </si>
  <si>
    <t>FORNECIMENTO E ASSENTAMENTO DE TUBO DE POLIPROPILENO (PPR), PRESSÃO DE 12 KGF/CM², INCLUSIVE CONEXÕES E SUPORTES, D = 90 MM (NBR 15813)</t>
  </si>
  <si>
    <t>ED-50069</t>
  </si>
  <si>
    <t>FORNECIMENTO E ASSENTAMENTO DE TUBO DE POLIPROPILENO (PPR), PRESSÃO DE 20 KGF/CM², INCLUSIVE CONEXÕES E SUPORTES, D = 110 MM (NBR 15813)</t>
  </si>
  <si>
    <t>ED-50062</t>
  </si>
  <si>
    <t>FORNECIMENTO E ASSENTAMENTO DE TUBO DE POLIPROPILENO (PPR), PRESSÃO DE 20 KGF/CM², INCLUSIVE CONEXÕES E SUPORTES, D = 25 MM (NBR 15813)</t>
  </si>
  <si>
    <t>ED-50063</t>
  </si>
  <si>
    <t>FORNECIMENTO E ASSENTAMENTO DE TUBO DE POLIPROPILENO (PPR), PRESSÃO DE 20 KGF/CM², INCLUSIVE CONEXÕES E SUPORTES, D = 32 MM (NBR 15813)</t>
  </si>
  <si>
    <t>ED-50064</t>
  </si>
  <si>
    <t>FORNECIMENTO E ASSENTAMENTO DE TUBO DE POLIPROPILENO (PPR), PRESSÃO DE 20 KGF/CM², INCLUSIVE CONEXÕES E SUPORTES, D = 40 MM (NBR 15813)</t>
  </si>
  <si>
    <t>ED-50065</t>
  </si>
  <si>
    <t>FORNECIMENTO E ASSENTAMENTO DE TUBO DE POLIPROPILENO (PPR), PRESSÃO DE 20 KGF/CM², INCLUSIVE CONEXÕES E SUPORTES, D = 50 MM (NBR 15813)</t>
  </si>
  <si>
    <t>ED-50066</t>
  </si>
  <si>
    <t>FORNECIMENTO E ASSENTAMENTO DE TUBO DE POLIPROPILENO (PPR), PRESSÃO DE 20 KGF/CM², INCLUSIVE CONEXÕES E SUPORTES, D = 63 MM (NBR 15813)</t>
  </si>
  <si>
    <t>ED-50067</t>
  </si>
  <si>
    <t>FORNECIMENTO E ASSENTAMENTO DE TUBO DE POLIPROPILENO (PPR), PRESSÃO DE 20 KGF/CM², INCLUSIVE CONEXÕES E SUPORTES, D = 75 MM (NBR 15813)</t>
  </si>
  <si>
    <t>ED-50068</t>
  </si>
  <si>
    <t>FORNECIMENTO E ASSENTAMENTO DE TUBO DE POLIPROPILENO (PPR), PRESSÃO DE 20 KGF/CM², INCLUSIVE CONEXÕES E SUPORTES, D = 90 MM (NBR 15813)</t>
  </si>
  <si>
    <t>ED-50077</t>
  </si>
  <si>
    <t>FORNECIMENTO E ASSENTAMENTO DE TUBO DE POLIPROPILENO (PPR), PRESSÃO DE 25 KGF/CM², INCLUSIVE CONEXÕES E SUPORTES, D = 110 MM (NBR 15813)</t>
  </si>
  <si>
    <t>ED-50070</t>
  </si>
  <si>
    <t>FORNECIMENTO E ASSENTAMENTO DE TUBO DE POLIPROPILENO (PPR), PRESSÃO DE 25 KGF/CM², INCLUSIVE CONEXÕES E SUPORTES, D = 25 MM (NBR 15813)</t>
  </si>
  <si>
    <t>ED-50071</t>
  </si>
  <si>
    <t>FORNECIMENTO E ASSENTAMENTO DE TUBO DE POLIPROPILENO (PPR), PRESSÃO DE 25 KGF/CM², INCLUSIVE CONEXÕES E SUPORTES, D = 32 MM (NBR 15813)</t>
  </si>
  <si>
    <t>ED-50072</t>
  </si>
  <si>
    <t>FORNECIMENTO E ASSENTAMENTO DE TUBO DE POLIPROPILENO (PPR), PRESSÃO DE 25 KGF/CM², INCLUSIVE CONEXÕES E SUPORTES, D = 40 MM (NBR 15813)</t>
  </si>
  <si>
    <t>ED-50073</t>
  </si>
  <si>
    <t>FORNECIMENTO E ASSENTAMENTO DE TUBO DE POLIPROPILENO (PPR), PRESSÃO DE 25 KGF/CM², INCLUSIVE CONEXÕES E SUPORTES, D = 50 MM (NBR 15813)</t>
  </si>
  <si>
    <t>ED-50074</t>
  </si>
  <si>
    <t>FORNECIMENTO E ASSENTAMENTO DE TUBO DE POLIPROPILENO (PPR), PRESSÃO DE 25 KGF/CM², INCLUSIVE CONEXÕES E SUPORTES, D = 63 MM (NBR 15813)</t>
  </si>
  <si>
    <t>ED-50075</t>
  </si>
  <si>
    <t>FORNECIMENTO E ASSENTAMENTO DE TUBO DE POLIPROPILENO (PPR), PRESSÃO DE 25 KGF/CM², INCLUSIVE CONEXÕES E SUPORTES, D = 75 MM (NBR 15813)</t>
  </si>
  <si>
    <t>ED-50076</t>
  </si>
  <si>
    <t>FORNECIMENTO E ASSENTAMENTO DE TUBO DE POLIPROPILENO (PPR), PRESSÃO DE 25 KGF/CM², INCLUSIVE CONEXÕES E SUPORTES, D = 90 MM (NBR 15813)</t>
  </si>
  <si>
    <t>TUBULAÇÃO DE PEX</t>
  </si>
  <si>
    <t>ED-50121</t>
  </si>
  <si>
    <t>FORNECIMENTO E ASSENTAMENTO DE TUBO DE TUBOS DE POLIETILENO RETICULADO FLEXÍVEL (PEX), INCLUSIVE CONEXÕES METÁLICAS E SUPORTES, D = 16 MM (NBR 15939)</t>
  </si>
  <si>
    <t>ED-50122</t>
  </si>
  <si>
    <t>FORNECIMENTO E ASSENTAMENTO DE TUBO DE TUBOS DE POLIETILENO RETICULADO FLEXÍVEL (PEX), INCLUSIVE CONEXÕES METÁLICAS E SUPORTES, D = 20 MM (NBR 15939)</t>
  </si>
  <si>
    <t>ED-50123</t>
  </si>
  <si>
    <t>FORNECIMENTO E ASSENTAMENTO DE TUBO DE TUBOS DE POLIETILENO RETICULADO FLEXÍVEL (PEX), INCLUSIVE CONEXÕES METÁLICAS E SUPORTES, D = 25 MM (NBR 15939)</t>
  </si>
  <si>
    <t>ED-50124</t>
  </si>
  <si>
    <t>FORNECIMENTO E ASSENTAMENTO DE TUBO DE TUBOS DE POLIETILENO RETICULADO FLEXÍVEL (PEX), INCLUSIVE CONEXÕES METÁLICAS E SUPORTES, D = 32 MM (NBR 15939)</t>
  </si>
  <si>
    <t>TUBULAÇÃO DE CPVC</t>
  </si>
  <si>
    <t>ED-50120</t>
  </si>
  <si>
    <t>FORNECIMENTO E ASSENTAMENTO DE TUBO CPVC SOLDÁVEL, ÁGUA QUENTE, DN 114 MM (4"), INCLUSIVE CONEXÕES</t>
  </si>
  <si>
    <t>ED-50112</t>
  </si>
  <si>
    <t>FORNECIMENTO E ASSENTAMENTO DE TUBO CPVC SOLDÁVEL, ÁGUA QUENTE, DN 15 MM (1/2"), INCLUSIVE CONEXÕES</t>
  </si>
  <si>
    <t>ED-50113</t>
  </si>
  <si>
    <t>FORNECIMENTO E ASSENTAMENTO DE TUBO CPVC SOLDÁVEL, ÁGUA QUENTE, DN 22 MM (3/4"), INCLUSIVE CONEXÕES</t>
  </si>
  <si>
    <t>ED-50114</t>
  </si>
  <si>
    <t>FORNECIMENTO E ASSENTAMENTO DE TUBO CPVC SOLDÁVEL, ÁGUA QUENTE, DN 28 MM (1"), INCLUSIVE CONEXÕES</t>
  </si>
  <si>
    <t>ED-50115</t>
  </si>
  <si>
    <t>FORNECIMENTO E ASSENTAMENTO DE TUBO CPVC SOLDÁVEL, ÁGUA QUENTE, DN 35 MM (1.1/4"), INCLUSIVE CONEXÕES</t>
  </si>
  <si>
    <t>ED-50116</t>
  </si>
  <si>
    <t>FORNECIMENTO E ASSENTAMENTO DE TUBO CPVC SOLDÁVEL, ÁGUA QUENTE, DN 42 MM (1.1/2"), INCLUSIVE CONEXÕES</t>
  </si>
  <si>
    <t>ED-50117</t>
  </si>
  <si>
    <t>FORNECIMENTO E ASSENTAMENTO DE TUBO CPVC SOLDÁVEL, ÁGUA QUENTE, DN 54 MM (2"), INCLUSIVE CONEXÕES</t>
  </si>
  <si>
    <t>ED-50118</t>
  </si>
  <si>
    <t>FORNECIMENTO E ASSENTAMENTO DE TUBO CPVC SOLDÁVEL, ÁGUA QUENTE, DN 73 MM (2.1/2"), INCLUSIVE CONEXÕES</t>
  </si>
  <si>
    <t>ED-50119</t>
  </si>
  <si>
    <t>FORNECIMENTO E ASSENTAMENTO DE TUBO CPVC SOLDÁVEL, ÁGUA QUENTE, DN 89 MM (3"), INCLUSIVE CONEXÕES</t>
  </si>
  <si>
    <t>TUBULAÇÃO DE COBRE</t>
  </si>
  <si>
    <t>ED-50095</t>
  </si>
  <si>
    <t>FORNECIMENTO E ASSENTAMENTO DE TUBO DE COBRE CLASSE "A" SEM COSTURA SOLDÁVEL, INCLUSIVE CONEXÕES E SUPORTES, D = 104 MM (4")</t>
  </si>
  <si>
    <t>ED-50087</t>
  </si>
  <si>
    <t>FORNECIMENTO E ASSENTAMENTO DE TUBO DE COBRE CLASSE "A" SEM COSTURA SOLDÁVEL, INCLUSIVE CONEXÕES E SUPORTES, D = 1/2"</t>
  </si>
  <si>
    <t>ED-50088</t>
  </si>
  <si>
    <t>FORNECIMENTO E ASSENTAMENTO DE TUBO DE COBRE CLASSE "A" SEM COSTURA SOLDÁVEL, INCLUSIVE CONEXÕES E SUPORTES, D = 22 MM (3/4")</t>
  </si>
  <si>
    <t>ED-50089</t>
  </si>
  <si>
    <t>FORNECIMENTO E ASSENTAMENTO DE TUBO DE COBRE CLASSE "A" SEM COSTURA SOLDÁVEL, INCLUSIVE CONEXÕES E SUPORTES, D = 28 MM (1")</t>
  </si>
  <si>
    <t>ED-50090</t>
  </si>
  <si>
    <t>FORNECIMENTO E ASSENTAMENTO DE TUBO DE COBRE CLASSE "A" SEM COSTURA SOLDÁVEL, INCLUSIVE CONEXÕES E SUPORTES, D = 35 MM (1 1/4")</t>
  </si>
  <si>
    <t>ED-50091</t>
  </si>
  <si>
    <t>FORNECIMENTO E ASSENTAMENTO DE TUBO DE COBRE CLASSE "A" SEM COSTURA SOLDÁVEL, INCLUSIVE CONEXÕES E SUPORTES, D = 42 MM (1 1/2")</t>
  </si>
  <si>
    <t>ED-50092</t>
  </si>
  <si>
    <t>FORNECIMENTO E ASSENTAMENTO DE TUBO DE COBRE CLASSE "A" SEM COSTURA SOLDÁVEL, INCLUSIVE CONEXÕES E SUPORTES, D = 54 MM (2")</t>
  </si>
  <si>
    <t>ED-50093</t>
  </si>
  <si>
    <t>FORNECIMENTO E ASSENTAMENTO DE TUBO DE COBRE CLASSE "A" SEM COSTURA SOLDÁVEL, INCLUSIVE CONEXÕES E SUPORTES, D = 66 MM (2 1/2")</t>
  </si>
  <si>
    <t>ED-50094</t>
  </si>
  <si>
    <t>FORNECIMENTO E ASSENTAMENTO DE TUBO DE COBRE CLASSE "A" SEM COSTURA SOLDÁVEL, INCLUSIVE CONEXÕES E SUPORTES, D = 79 MM (3")</t>
  </si>
  <si>
    <t>ED-50104</t>
  </si>
  <si>
    <t>FORNECIMENTO E ASSENTAMENTO DE TUBO DE COBRE CLASSE "E" SEM COSTURA SOLDÁVEL, INCLUSIVE CONEXÕES E SUPORTES, D = 104 MM (4")</t>
  </si>
  <si>
    <t>ED-50096</t>
  </si>
  <si>
    <t>FORNECIMENTO E ASSENTAMENTO DE TUBO DE COBRE CLASSE "E" SEM COSTURA SOLDÁVEL, INCLUSIVE CONEXÕES E SUPORTES, D = 15 MM (1/2")</t>
  </si>
  <si>
    <t>ED-50097</t>
  </si>
  <si>
    <t>FORNECIMENTO E ASSENTAMENTO DE TUBO DE COBRE CLASSE "E" SEM COSTURA SOLDÁVEL, INCLUSIVE CONEXÕES E SUPORTES, D = 22 MM (3/4")</t>
  </si>
  <si>
    <t>ED-50098</t>
  </si>
  <si>
    <t>FORNECIMENTO E ASSENTAMENTO DE TUBO DE COBRE CLASSE "E" SEM COSTURA SOLDÁVEL, INCLUSIVE CONEXÕES E SUPORTES, D = 28 MM (1")</t>
  </si>
  <si>
    <t>ED-50099</t>
  </si>
  <si>
    <t>FORNECIMENTO E ASSENTAMENTO DE TUBO DE COBRE CLASSE "E" SEM COSTURA SOLDÁVEL, INCLUSIVE CONEXÕES E SUPORTES, D = 35 MM (1 1/4")</t>
  </si>
  <si>
    <t>ED-50100</t>
  </si>
  <si>
    <t>FORNECIMENTO E ASSENTAMENTO DE TUBO DE COBRE CLASSE "E" SEM COSTURA SOLDÁVEL, INCLUSIVE CONEXÕES E SUPORTES, D = 42 MM (1 1/2")</t>
  </si>
  <si>
    <t>ED-50101</t>
  </si>
  <si>
    <t>FORNECIMENTO E ASSENTAMENTO DE TUBO DE COBRE CLASSE "E" SEM COSTURA SOLDÁVEL, INCLUSIVE CONEXÕES E SUPORTES, D = 54 MM (2")</t>
  </si>
  <si>
    <t>ED-50102</t>
  </si>
  <si>
    <t>FORNECIMENTO E ASSENTAMENTO DE TUBO DE COBRE CLASSE "E" SEM COSTURA SOLDÁVEL, INCLUSIVE CONEXÕES E SUPORTES, D = 66 MM (2 1/2")</t>
  </si>
  <si>
    <t>ED-50103</t>
  </si>
  <si>
    <t>FORNECIMENTO E ASSENTAMENTO DE TUBO DE COBRE CLASSE "E" SEM COSTURA SOLDÁVEL, INCLUSIVE CONEXÕES E SUPORTES, D = 79 MM (3")</t>
  </si>
  <si>
    <t>TUBULAÇÃO DE AÇO GALVANIZADO</t>
  </si>
  <si>
    <t>ED-50042</t>
  </si>
  <si>
    <t>FORNECIMENTO E ASSENTAMENTO DE TUBO DE AÇO GALVANIZADO COM COSTURA , INCLUSIVE CONEXÕES E SUPORTES, D = 1"</t>
  </si>
  <si>
    <t>ED-50044</t>
  </si>
  <si>
    <t>FORNECIMENTO E ASSENTAMENTO DE TUBO DE AÇO GALVANIZADO COM COSTURA , INCLUSIVE CONEXÕES E SUPORTES, D = 1 1/2"</t>
  </si>
  <si>
    <t>ED-50043</t>
  </si>
  <si>
    <t>FORNECIMENTO E ASSENTAMENTO DE TUBO DE AÇO GALVANIZADO COM COSTURA , INCLUSIVE CONEXÕES E SUPORTES, D = 1 1/4"</t>
  </si>
  <si>
    <t>ED-50040</t>
  </si>
  <si>
    <t>FORNECIMENTO E ASSENTAMENTO DE TUBO DE AÇO GALVANIZADO COM COSTURA , INCLUSIVE CONEXÕES E SUPORTES, D = 1/2"</t>
  </si>
  <si>
    <t>ED-50045</t>
  </si>
  <si>
    <t>FORNECIMENTO E ASSENTAMENTO DE TUBO DE AÇO GALVANIZADO COM COSTURA , INCLUSIVE CONEXÕES E SUPORTES, D = 2"</t>
  </si>
  <si>
    <t>ED-50046</t>
  </si>
  <si>
    <t>FORNECIMENTO E ASSENTAMENTO DE TUBO DE AÇO GALVANIZADO COM COSTURA , INCLUSIVE CONEXÕES E SUPORTES, D = 2 1/2"</t>
  </si>
  <si>
    <t>ED-50041</t>
  </si>
  <si>
    <t>FORNECIMENTO E ASSENTAMENTO DE TUBO DE AÇO GALVANIZADO COM COSTURA , INCLUSIVE CONEXÕES E SUPORTES, D = 3/4"</t>
  </si>
  <si>
    <t>REGISTRO E VÁLVULA</t>
  </si>
  <si>
    <t>ED-49999</t>
  </si>
  <si>
    <t>REGISTRO DE ESFERA, TIPO PVC SOLDÁVEL DN 20MM (1/2"), INCLUSIVE VOLANTE PARA ACIONAMENTO</t>
  </si>
  <si>
    <t>ED-50000</t>
  </si>
  <si>
    <t>REGISTRO DE ESFERA, TIPO PVC SOLDÁVEL DN 25MM (3/4"), INCLUSIVE VOLANTE PARA ACIONAMENTO</t>
  </si>
  <si>
    <t>ED-50001</t>
  </si>
  <si>
    <t>REGISTRO DE ESFERA, TIPO PVC SOLDÁVEL DN 32MM (1"), INCLUSIVE VOLANTE PARA ACIONAMENTO</t>
  </si>
  <si>
    <t>ED-50002</t>
  </si>
  <si>
    <t>REGISTRO DE ESFERA, TIPO PVC SOLDÁVEL DN 40MM (1.1/4"), INCLUSIVE VOLANTE PARA ACIONAMENTO</t>
  </si>
  <si>
    <t>ED-50003</t>
  </si>
  <si>
    <t>REGISTRO DE ESFERA, TIPO PVC SOLDÁVEL DN 50MM (1.1/2"), INCLUSIVE VOLANTE PARA ACIONAMENTO</t>
  </si>
  <si>
    <t>ED-50004</t>
  </si>
  <si>
    <t>REGISTRO DE ESFERA, TIPO PVC SOLDÁVEL DN 60MM (2"), INCLUSIVE VOLANTE PARA ACIONAMENTO</t>
  </si>
  <si>
    <t>ED-49991</t>
  </si>
  <si>
    <t>REGISTRO DE GAVETA, TIPO BASE, ROSCÁVEL 1" (PARA TUBO SOLDÁVEL OU PPR DN 32MM/CPVC DN 28MM), INCLUSIVE ACABAMENTO (PADRÃO MÉDIO) E CANOPLA CROMADOS</t>
  </si>
  <si>
    <t>ED-49992</t>
  </si>
  <si>
    <t>REGISTRO DE GAVETA, TIPO BASE, ROSCÁVEL 1" (PARA TUBO SOLDÁVEL OU PPR DN 32MM/CPVC DN 28MM), INCLUSIVE ACABAMENTO (PADRÃO POPULAR) E CANOPLA CROMADOS</t>
  </si>
  <si>
    <t>ED-49995</t>
  </si>
  <si>
    <t>REGISTRO DE GAVETA, TIPO BASE, ROSCÁVEL 1.1/2" (PARA TUBO SOLDÁVEL OU PPR DN 50MM/CPVC DN 42MM), INCLUSIVE ACABAMENTO (PADRÃO MÉDIO) E CANOPLA CROMADOS</t>
  </si>
  <si>
    <t>ED-49996</t>
  </si>
  <si>
    <t>REGISTRO DE GAVETA, TIPO BASE, ROSCÁVEL 1.1/2" (PARA TUBO SOLDÁVEL OU PPR DN 50MM/CPVC DN 42MM), INCLUSIVE ACABAMENTO (PADRÃO POPULAR) E CANOPLA CROMADOS</t>
  </si>
  <si>
    <t>ED-49993</t>
  </si>
  <si>
    <t>REGISTRO DE GAVETA, TIPO BASE, ROSCÁVEL 1.1/4" (PARA TUBO SOLDÁVEL OU PPR DN 40MM/CPVC DN 35MM), INCLUSIVE ACABAMENTO (PADRÃO MÉDIO) E CANOPLA CROMADOS</t>
  </si>
  <si>
    <t>ED-49994</t>
  </si>
  <si>
    <t>REGISTRO DE GAVETA, TIPO BASE, ROSCÁVEL 1.1/4" (PARA TUBO SOLDÁVEL OU PPR DN 40MM/CPVC DN 35MM), INCLUSIVE ACABAMENTO (PADRÃO POPULAR) E CANOPLA CROMADOS</t>
  </si>
  <si>
    <t>ED-49987</t>
  </si>
  <si>
    <t>REGISTRO DE GAVETA, TIPO BASE, ROSCÁVEL 1/2" (PARA TUBO SOLDÁVEL OU PPR DN 20MM/CPVC DN 15MM), INCLUSIVE ACABAMENTO (PADRÃO MÉDIO) E CANOPLA CROMADOS</t>
  </si>
  <si>
    <t>ED-49988</t>
  </si>
  <si>
    <t>REGISTRO DE GAVETA, TIPO BASE, ROSCÁVEL 1/2" (PARA TUBO SOLDÁVEL OU PPR DN 20MM/CPVC DN 15MM), INCLUSIVE ACABAMENTO (PADRÃO POPULAR) E CANOPLA CROMADOS</t>
  </si>
  <si>
    <t>ED-49989</t>
  </si>
  <si>
    <t>REGISTRO DE GAVETA, TIPO BASE, ROSCÁVEL 3/4" (PARA TUBO SOLDÁVEL OU PPR DN 25MM/CPVC DN 22MM), INCLUSIVE ACABAMENTO (PADRÃO MÉDIO) E CANOPLA CROMADO</t>
  </si>
  <si>
    <t>ED-49990</t>
  </si>
  <si>
    <t>REGISTRO DE GAVETA, TIPO BASE, ROSCÁVEL 3/4" (PARA TUBO SOLDÁVEL OU PPR DN 25MM/CPVC DN 22MM), INCLUSIVE ACABAMENTO (PADRÃO POPULAR) E CANOPLA CROMADOS</t>
  </si>
  <si>
    <t>ED-49974</t>
  </si>
  <si>
    <t>REGISTRO DE GAVETA, TIPO BRUTO, ROSCÁVEL 1" (PARA TUBO SOLDÁVEL OU PPR DN 32MM/CPVC DN 28MM), INCLUSIVE VOLANTE PARA ACIONAMENTO</t>
  </si>
  <si>
    <t>ED-49978</t>
  </si>
  <si>
    <t>REGISTRO DE GAVETA, TIPO BRUTO, ROSCÁVEL 1.1/2" (PARA TUBO SOLDÁVEL OU PPR DN 50MM/CPVC DN 42MM), INCLUSIVE VOLANTE PARA ACIONAMENTO</t>
  </si>
  <si>
    <t>ED-49976</t>
  </si>
  <si>
    <t>REGISTRO DE GAVETA, TIPO BRUTO, ROSCÁVEL 1.1/4" (PARA TUBO SOLDÁVEL OU PPR DN 40MM/CPVC DN 35MM), INCLUSIVE VOLANTE PARA ACIONAMENTO</t>
  </si>
  <si>
    <t>ED-49970</t>
  </si>
  <si>
    <t>REGISTRO DE GAVETA, TIPO BRUTO, ROSCÁVEL 1/2" (PARA TUBO SOLDÁVEL OU PPR DN 20MM/CPVC DN 15MM), INCLUSIVE VOLANTE PARA ACIONAMENTO</t>
  </si>
  <si>
    <t>ED-49980</t>
  </si>
  <si>
    <t>REGISTRO DE GAVETA, TIPO BRUTO, ROSCÁVEL 2" (PARA TUBO SOLDÁVEL OU PPR DN 60MM/CPVC DN 54MM), INCLUSIVE VOLANTE PARA ACIONAMENTO</t>
  </si>
  <si>
    <t>ED-49982</t>
  </si>
  <si>
    <t>REGISTRO DE GAVETA, TIPO BRUTO, ROSCÁVEL 2.1/2" (PARA TUBO SOLDÁVEL OU PPR DN 75MM/CPVC DN 73MM), INCLUSIVE VOLANTE PARA ACIONAMENTO</t>
  </si>
  <si>
    <t>ED-49984</t>
  </si>
  <si>
    <t>REGISTRO DE GAVETA, TIPO BRUTO, ROSCÁVEL 3" (PARA TUBO SOLDÁVEL OU PPR DN 85MM/CPVC DN 89MM), INCLUSIVE VOLANTE PARA ACIONAMENTO</t>
  </si>
  <si>
    <t>ED-49972</t>
  </si>
  <si>
    <t>REGISTRO DE GAVETA, TIPO BRUTO, ROSCÁVEL 3/4" (PARA TUBO SOLDÁVEL OU PPR DN 25MM/CPVC DN 22MM), INCLUSIVE VOLANTE PARA ACIONAMENTO</t>
  </si>
  <si>
    <t>ED-49986</t>
  </si>
  <si>
    <t>REGISTRO DE GAVETA, TIPO BRUTO, ROSCÁVEL 4" (PARA TUBO SOLDÁVEL OU PPR DN 110MM/CPVC DN 114MM), INCLUSIVE VOLANTE PARA ACIONAMENTO</t>
  </si>
  <si>
    <t>ED-49963</t>
  </si>
  <si>
    <t>REGISTRO DE PRESSÃO, TIPO BASE, ROSCÁVEL 1/2" (PARA TUBO SOLDÁVEL OU PPR DN 20MM/CPVC DN 15MM), INCLUSIVE ACABAMENTO (PADRÃO MÉDIO) E CANOPLA CROMADOS</t>
  </si>
  <si>
    <t>ED-49964</t>
  </si>
  <si>
    <t>REGISTRO DE PRESSÃO, TIPO BASE, ROSCÁVEL 1/2" (PARA TUBO SOLDÁVEL OU PPR DN 20MM/CPVC DN 15MM), INCLUSIVE ACABAMENTO (PADRÃO POPULAR) E CANOPLA CROMADOS</t>
  </si>
  <si>
    <t>ED-49965</t>
  </si>
  <si>
    <t>REGISTRO DE PRESSÃO, TIPO BASE, ROSCÁVEL 3/4" (PARA TUBO SOLDÁVEL OU PPR DN 25MM/CPVC DN 22MM), INCLUSIVE ACABAMENTO (PADRÃO MÉDIO) E CANOPLA CROMADOS</t>
  </si>
  <si>
    <t>ED-49966</t>
  </si>
  <si>
    <t>REGISTRO DE PRESSÃO, TIPO BASE, ROSCÁVEL 3/4" (PARA TUBO SOLDÁVEL OU PPR DN 25MM/CPVC DN 22MM), INCLUSIVE ACABAMENTO (PADRÃO POPULAR) E CANOPLA CROMADOS</t>
  </si>
  <si>
    <t>ED-50346</t>
  </si>
  <si>
    <t>VÁLVULA DE RETENÇÃO DE PÉ COM CRIVO, D = 100 MM (4")</t>
  </si>
  <si>
    <t>ED-50338</t>
  </si>
  <si>
    <t>VÁLVULA DE RETENÇÃO DE PÉ COM CRIVO, D = 15 MM (1/2")</t>
  </si>
  <si>
    <t>ED-50339</t>
  </si>
  <si>
    <t>VÁLVULA DE RETENÇÃO DE PÉ COM CRIVO, D = 20 MM (3/4")</t>
  </si>
  <si>
    <t>ED-50340</t>
  </si>
  <si>
    <t>VÁLVULA DE RETENÇÃO DE PÉ COM CRIVO D = 25 MM (1")</t>
  </si>
  <si>
    <t>ED-50341</t>
  </si>
  <si>
    <t>VÁLVULA DE RETENÇÃO DE PÉ COM CRIVO, D = 32 MM (1 1/4")</t>
  </si>
  <si>
    <t>ED-50342</t>
  </si>
  <si>
    <t>VÁLVULA DE RETENÇÃO DE PÉ COM CRIVO, D = 40 MM (1 1/2")</t>
  </si>
  <si>
    <t>ED-50343</t>
  </si>
  <si>
    <t>VÁLVULA DE RETENÇÃO DE PÉ COM CRIVO, D = 50 MM (2")</t>
  </si>
  <si>
    <t>ED-50344</t>
  </si>
  <si>
    <t>VÁLVULA DE RETENÇÃO DE PÉ COM CRIVO, D = 65 MM (2 1/2")</t>
  </si>
  <si>
    <t>ED-50345</t>
  </si>
  <si>
    <t>VÁLVULA DE RETENÇÃO DE PÉ COM CRIVO, D = 80 MM (3")</t>
  </si>
  <si>
    <t>ED-50358</t>
  </si>
  <si>
    <t>VÁLVULA DE RETENÇÃO HORIZONTAL OU VERTICAL, Ø 100 MM (4")</t>
  </si>
  <si>
    <t>ED-50350</t>
  </si>
  <si>
    <t>VÁLVULA DE RETENÇÃO HORIZONTAL OU VERTICAL, Ø 15 MM (1/2")</t>
  </si>
  <si>
    <t>ED-50351</t>
  </si>
  <si>
    <t>VÁLVULA DE RETENÇÃO HORIZONTAL OU VERTICAL, Ø 20 MM (3/4")</t>
  </si>
  <si>
    <t>ED-50354</t>
  </si>
  <si>
    <t>VÁLVULA DE RETENÇÃO HORIZONTAL OU VERTICAL, Ø 25 MM (1")</t>
  </si>
  <si>
    <t>ED-50352</t>
  </si>
  <si>
    <t>VÁLVULA DE RETENÇÃO HORIZONTAL OU VERTICAL, Ø 32 MM (1 1/4")</t>
  </si>
  <si>
    <t>ED-50353</t>
  </si>
  <si>
    <t>VÁLVULA DE RETENÇÃO HORIZONTAL OU VERTICAL, Ø 40 MM (1 1/2")</t>
  </si>
  <si>
    <t>ED-50355</t>
  </si>
  <si>
    <t>VÁLVULA DE RETENÇÃO HORIZONTAL OU VERTICAL, Ø 50 MM (2")</t>
  </si>
  <si>
    <t>ED-50356</t>
  </si>
  <si>
    <t>VÁLVULA DE RETENÇÃO HORIZONTAL OU VERTICAL, Ø 65 MM (2 1/2")</t>
  </si>
  <si>
    <t>ED-50357</t>
  </si>
  <si>
    <t>VÁLVULA DE RETENÇÃO HORIZONTAL OU VERTICAL, Ø 80 MM (3")</t>
  </si>
  <si>
    <t>CAIXA SIFONADA E RALO EM PVC</t>
  </si>
  <si>
    <t>ED-49950</t>
  </si>
  <si>
    <t>CAIXA DE INSPEÇÃO DE POLIETILENO , Ø 100 MM</t>
  </si>
  <si>
    <t>ED-50006</t>
  </si>
  <si>
    <t>CAIXA SECA DE PVC RÍGIDO , 100 X 100 X 40 MM</t>
  </si>
  <si>
    <t>ED-50009</t>
  </si>
  <si>
    <t>CAIXA SIFONADA EM PVC COM GRELHA QUADRADA/REDONDA 150 X 185 X 75 MM</t>
  </si>
  <si>
    <t>ED-50007</t>
  </si>
  <si>
    <t>CAIXA SIFONADA EM PVC COM GRELHA QUADRADA150 X 150 X 50 MM</t>
  </si>
  <si>
    <t>ED-50010</t>
  </si>
  <si>
    <t>CAIXA SIFONADA EM PVC COM GRELHA REDONDA 100 X 100 X 40 MM</t>
  </si>
  <si>
    <t>ED-50011</t>
  </si>
  <si>
    <t>CAIXA SIFONADA EM PVC COM GRELHA REDONDA 100 X 100 X 50 MM</t>
  </si>
  <si>
    <t>ED-50008</t>
  </si>
  <si>
    <t>CAIXA SIFONADA EM PVC COM GRELHA REDONDA 150 X 150 X 50 MM</t>
  </si>
  <si>
    <t>ED-50014</t>
  </si>
  <si>
    <t>CAIXA SIFONADA EM PVC COM TAMPA CEGA 150 X 150 X 50 MM</t>
  </si>
  <si>
    <t>ED-50015</t>
  </si>
  <si>
    <t>CAIXA SIFONADA EM PVC COM TAMPA CEGA 150 X 185 X 75 MM</t>
  </si>
  <si>
    <t>ED-50012</t>
  </si>
  <si>
    <t>CAIXA SIFONADA EM PVC COM TAMPA CEGA 250 X 172 X 50 MM</t>
  </si>
  <si>
    <t>ED-50013</t>
  </si>
  <si>
    <t>CAIXA SIFONADA EM PVC COM TAMPA CEGA 250 X 230 X 75 MM</t>
  </si>
  <si>
    <t>ED-49958</t>
  </si>
  <si>
    <t>RALO SECO PVC CÔNICO 100 X 40 MM COM GRELHA REDONDA</t>
  </si>
  <si>
    <t>ED-49959</t>
  </si>
  <si>
    <t>RALO SECO PVC QUADRADO 100 X 53 X 40 MM COM GRELHA BRANCA</t>
  </si>
  <si>
    <t>ED-49957</t>
  </si>
  <si>
    <t>RALO SIFONADO PVC CILINDRICO 100 X 70 X 40 MM COM GRELHA QUADRADA</t>
  </si>
  <si>
    <t>ED-49956</t>
  </si>
  <si>
    <t>RALO SIFONADO PVC CILINDRÍCO 100 X 70 X 40 MM COM GRELHA REDONDA</t>
  </si>
  <si>
    <t>ED-49952</t>
  </si>
  <si>
    <t>RALO SIFONADO PVC CÔNICO ALTURA REGULÁVEL 100 X 40 MM COM GRELHA METÁLICA</t>
  </si>
  <si>
    <t>ED-5636</t>
  </si>
  <si>
    <t>RALO SIFONADO PVC CÔNICO COM SAÍDA ARTICULADA 100 X 40 MM COM GRELHA PVC</t>
  </si>
  <si>
    <t>ED-49954</t>
  </si>
  <si>
    <t>RALO SIFONADO PVC CÔNICO 100 X 40 MM COM GRELHA REDONDA</t>
  </si>
  <si>
    <t>ED-49953</t>
  </si>
  <si>
    <t>RALO SIFONADO PVC QUADRADO 100 X 53 X 40 MM COM GRELHA BRANCA</t>
  </si>
  <si>
    <t>GRELHA E RALO METÁLICO</t>
  </si>
  <si>
    <t>ED-49942</t>
  </si>
  <si>
    <t>GRELHA EM FERRO FUNDIDO COM CAIXILHO, DIMENSÃO (10X10)CM, INCLUSIVE ASSENTAMENTO DE CAIXILHO, EXCLUSIVE CAIXA COLETORA</t>
  </si>
  <si>
    <t>ED-49943</t>
  </si>
  <si>
    <t>GRELHA EM FERRO FUNDIDO COM CAIXILHO, DIMENSÃO (15X15)CM, INCLUSIVE ASSENTAMENTO DE CAIXILHO, EXCLUSIVE CAIXA COLETORA</t>
  </si>
  <si>
    <t>ED-50812</t>
  </si>
  <si>
    <t>GRELHA EM FERRO FUNDIDO COM CAIXILHO, DIMENSÃO (20X20)CM, INCLUSIVE ASSENTAMENTO DE CAIXILHO, EXCLUSIVE CAIXA COLETORA</t>
  </si>
  <si>
    <t>ED-49944</t>
  </si>
  <si>
    <t>GRELHA EM FERRO FUNDIDO COM CAIXILHO, DIMENSÃO (30X30)CM, INCLUSIVE ASSENTAMENTO DE CAIXILHO, EXCLUSIVE CAIXA COLETORA</t>
  </si>
  <si>
    <t>ED-49945</t>
  </si>
  <si>
    <t>GRELHA/PORTA GRELHA AÇO INOX, FECHO GIRATÓRIO 100 X 100 MM</t>
  </si>
  <si>
    <t>ED-49946</t>
  </si>
  <si>
    <t>GRELHA/PORTA GRELHA AÇO INOX, FECHO GIRATÓRIO 150 X 150 MM</t>
  </si>
  <si>
    <t>TERMINAL DE VENTILAÇÃO</t>
  </si>
  <si>
    <t>ED-49951</t>
  </si>
  <si>
    <t>MITRA PVC RÍGIDO (TERMINAL DE VENTILAÇÃO TIPO) 75 MM</t>
  </si>
  <si>
    <t>CAIXA DE GORDURA</t>
  </si>
  <si>
    <t>ED-49940</t>
  </si>
  <si>
    <t>CAIXA DE GORDURA DUPLA (CGD), CIRCULAR, EM CONCRETO PRÉ-MOLDADO, CAPACIDADE DE 120L, INCLUSIVE ESCAVAÇÃO, REATERRO, TRANSPORTE E RETIRADA DO MATERIAL ESCAVADO (EM CAÇAMBA)</t>
  </si>
  <si>
    <t>ED-49939</t>
  </si>
  <si>
    <t>CAIXA DE GORDURA SIMPLES (CGS), CIRCULAR, EM CONCRETO PRÉ-MOLDADO, CAPACIDADE DE 31L, INCLUSIVE ESCAVAÇÃO, REATERRO, TRANSPORTE E RETIRADA DO MATERIAL ESCAVADO (EM CAÇAMBA)</t>
  </si>
  <si>
    <t>CAIXA DE ALVENARIA PARA ESGOTO</t>
  </si>
  <si>
    <t>ED-49903</t>
  </si>
  <si>
    <t>CAIXA DE ESGOTO DE INSPEÇÃO/PASSAGEM EM ALVENARIA (100X100X50CM), REVESTIMENTO EM ARGAMASSA COM ADITIVO IMPERMEABILIZANTE, COM TAMPA DE CONCRETO, INCLUSIVE ESCAVAÇÃO, REATERRO E TRANSPORTE COM RETIRADA DO MATERIAL ESCAVADO (EM CAÇAMBA)</t>
  </si>
  <si>
    <t>ED-49904</t>
  </si>
  <si>
    <t>CAIXA DE ESGOTO DE INSPEÇÃO/PASSAGEM EM ALVENARIA (100X100X80CM), REVESTIMENTO EM ARGAMASSA COM ADITIVO IMPERMEABILIZANTE, COM TAMPA DE CONCRETO, INCLUSIVE ESCAVAÇÃO, REATERRO E TRANSPORTE COM RETIRADA DO MATERIAL ESCAVADO (EM CAÇAMBA)</t>
  </si>
  <si>
    <t>ED-49870</t>
  </si>
  <si>
    <t>CAIXA DE ESGOTO DE INSPEÇÃO/PASSAGEM EM ALVENARIA (30X30X30CM), REVESTIMENTO EM ARGAMASSA COM ADITIVO IMPERMEABILIZANTE, COM TAMPA DE CONCRETO, INCLUSIVE ESCAVAÇÃO, REATERRO E TRANSPORTE COM RETIRADA DO MATERIAL ESCAVADO (EM CAÇAMBA)</t>
  </si>
  <si>
    <t>ED-49871</t>
  </si>
  <si>
    <t>CAIXA DE ESGOTO DE INSPEÇÃO/PASSAGEM EM ALVENARIA (30X30X40CM), REVESTIMENTO EM ARGAMASSA COM ADITIVO IMPERMEABILIZANTE, COM TAMPA DE CONCRETO, INCLUSIVE ESCAVAÇÃO, REATERRO E TRANSPORTE COM RETIRADA DO MATERIAL ESCAVADO (EM CAÇAMBA)</t>
  </si>
  <si>
    <t>ED-49872</t>
  </si>
  <si>
    <t>CAIXA DE ESGOTO DE INSPEÇÃO/PASSAGEM EM ALVENARIA (30X30X60CM), REVESTIMENTO EM ARGAMASSA COM ADITIVO IMPERMEABILIZANTE, COM TAMPA DE CONCRETO, INCLUSIVE ESCAVAÇÃO, REATERRO E TRANSPORTE COM RETIRADA DO MATERIAL ESCAVADO (EM CAÇAMBA)</t>
  </si>
  <si>
    <t>ED-49876</t>
  </si>
  <si>
    <t>CAIXA DE ESGOTO DE INSPEÇÃO/PASSAGEM EM ALVENARIA (40X40X100CM), REVESTIMENTO EM ARGAMASSA COM ADITIVO IMPERMEABILIZANTE, COM TAMPA DE CONCRETO, INCLUSIVE ESCAVAÇÃO, REATERRO E TRANSPORTE COM RETIRADA DO MATERIAL ESCAVADO (EM CAÇAMBA)</t>
  </si>
  <si>
    <t>ED-49873</t>
  </si>
  <si>
    <t>CAIXA DE ESGOTO DE INSPEÇÃO/PASSAGEM EM ALVENARIA (40X40X40CM), REVESTIMENTO EM ARGAMASSA COM ADITIVO IMPERMEABILIZANTE, COM TAMPA DE CONCRETO, INCLUSIVE ESCAVAÇÃO, REATERRO E TRANSPORTE COM RETIRADA DO MATERIAL ESCAVADO (EM CAÇAMBA)</t>
  </si>
  <si>
    <t>ED-49874</t>
  </si>
  <si>
    <t>CAIXA DE ESGOTO DE INSPEÇÃO/PASSAGEM EM ALVENARIA (40X40X60CM), REVESTIMENTO EM ARGAMASSA COM ADITIVO IMPERMEABILIZANTE, COM TAMPA DE CONCRETO, INCLUSIVE ESCAVAÇÃO, REATERRO E TRANSPORTE COM RETIRADA DO MATERIAL ESCAVADO (EM CAÇAMBA)</t>
  </si>
  <si>
    <t>ED-49875</t>
  </si>
  <si>
    <t>CAIXA DE ESGOTO DE INSPEÇÃO/PASSAGEM EM ALVENARIA (40X40X80CM), REVESTIMENTO EM ARGAMASSA COM ADITIVO IMPERMEABILIZANTE, COM TAMPA DE CONCRETO, INCLUSIVE ESCAVAÇÃO, REATERRO E TRANSPORTE COM RETIRADA DO MATERIAL ESCAVADO (EM CAÇAMBA)</t>
  </si>
  <si>
    <t>ED-49881</t>
  </si>
  <si>
    <t>CAIXA DE ESGOTO DE INSPEÇÃO/PASSAGEM EM ALVENARIA (50X50X100CM), REVESTIMENTO EM ARGAMASSA COM ADITIVO IMPERMEABILIZANTE, COM TAMPA DE CONCRETO, INCLUSIVE ESCAVAÇÃO, REATERRO E TRANSPORTE COM RETIRADA DO MATERIAL ESCAVADO (EM CAÇAMBA)</t>
  </si>
  <si>
    <t>ED-49877</t>
  </si>
  <si>
    <t>CAIXA DE ESGOTO DE INSPEÇÃO/PASSAGEM EM ALVENARIA (50X50X40CM), REVESTIMENTO EM ARGAMASSA COM ADITIVO IMPERMEABILIZANTE, COM TAMPA DE CONCRETO, INCLUSIVE ESCAVAÇÃO, REATERRO E TRANSPORTE COM RETIRADA DO MATERIAL ESCAVADO (EM CAÇAMBA)</t>
  </si>
  <si>
    <t>ED-49878</t>
  </si>
  <si>
    <t>CAIXA DE ESGOTO DE INSPEÇÃO/PASSAGEM EM ALVENARIA (50X50X45CM), REVESTIMENTO EM ARGAMASSA COM ADITIVO IMPERMEABILIZANTE, COM TAMPA DE CONCRETO, INCLUSIVE ESCAVAÇÃO, REATERRO E TRANSPORTE COM RETIRADA DO MATERIAL ESCAVADO (EM CAÇAMBA)</t>
  </si>
  <si>
    <t>ED-49879</t>
  </si>
  <si>
    <t>CAIXA DE ESGOTO DE INSPEÇÃO/PASSAGEM EM ALVENARIA (50X50X60CM), REVESTIMENTO EM ARGAMASSA COM ADITIVO IMPERMEABILIZANTE, COM TAMPA DE CONCRETO, INCLUSIVE ESCAVAÇÃO, REATERRO E TRANSPORTE COM RETIRADA DO MATERIAL ESCAVADO (EM CAÇAMBA)</t>
  </si>
  <si>
    <t>ED-49880</t>
  </si>
  <si>
    <t>CAIXA DE ESGOTO DE INSPEÇÃO/PASSAGEM EM ALVENARIA (50X50X80CM), REVESTIMENTO EM ARGAMASSA COM ADITIVO IMPERMEABILIZANTE, COM TAMPA DE CONCRETO, INCLUSIVE ESCAVAÇÃO, REATERRO E TRANSPORTE COM RETIRADA DO MATERIAL ESCAVADO (EM CAÇAMBA)</t>
  </si>
  <si>
    <t>ED-49889</t>
  </si>
  <si>
    <t>CAIXA DE ESGOTO DE INSPEÇÃO/PASSAGEM EM ALVENARIA (60X60X100CM), REVESTIMENTO EM ARGAMASSA COM ADITIVO IMPERMEABILIZANTE, COM TAMPA DE CONCRETO, INCLUSIVE ESCAVAÇÃO, REATERRO E TRANSPORTE COM RETIRADA DO MATERIAL ESCAVADO (EM CAÇAMBA)</t>
  </si>
  <si>
    <t>ED-49882</t>
  </si>
  <si>
    <t>CAIXA DE ESGOTO DE INSPEÇÃO/PASSAGEM EM ALVENARIA (60X60X40CM), REVESTIMENTO EM ARGAMASSA COM ADITIVO IMPERMEABILIZANTE, COM TAMPA DE CONCRETO, INCLUSIVE ESCAVAÇÃO, REATERRO E TRANSPORTE COM RETIRADA DO MATERIAL ESCAVADO (EM CAÇAMBA)</t>
  </si>
  <si>
    <t>ED-49883</t>
  </si>
  <si>
    <t>CAIXA DE ESGOTO DE INSPEÇÃO/PASSAGEM EM ALVENARIA (60X60X60CM), REVESTIMENTO EM ARGAMASSA COM ADITIVO IMPERMEABILIZANTE, COM TAMPA DE CONCRETO, INCLUSIVE ESCAVAÇÃO, REATERRO E TRANSPORTE COM RETIRADA DO MATERIAL ESCAVADO (EM CAÇAMBA)</t>
  </si>
  <si>
    <t>ED-49884</t>
  </si>
  <si>
    <t>CAIXA DE ESGOTO DE INSPEÇÃO/PASSAGEM EM ALVENARIA (60X60X65CM), REVESTIMENTO EM ARGAMASSA COM ADITIVO IMPERMEABILIZANTE, COM TAMPA DE CONCRETO, INCLUSIVE ESCAVAÇÃO, REATERRO E TRANSPORTE COM RETIRADA DO MATERIAL ESCAVADO (EM CAÇAMBA)</t>
  </si>
  <si>
    <t>ED-49885</t>
  </si>
  <si>
    <t>CAIXA DE ESGOTO DE INSPEÇÃO/PASSAGEM EM ALVENARIA (60X60X70CM), REVESTIMENTO EM ARGAMASSA COM ADITIVO IMPERMEABILIZANTE, COM TAMPA DE CONCRETO, INCLUSIVE ESCAVAÇÃO, REATERRO E TRANSPORTE COM RETIRADA DO MATERIAL ESCAVADO (EM CAÇAMBA)</t>
  </si>
  <si>
    <t>ED-49886</t>
  </si>
  <si>
    <t>CAIXA DE ESGOTO DE INSPEÇÃO/PASSAGEM EM ALVENARIA (60X60X75CM), REVESTIMENTO EM ARGAMASSA COM ADITIVO IMPERMEABILIZANTE, COM TAMPA DE CONCRETO, INCLUSIVE ESCAVAÇÃO, REATERRO E TRANSPORTE COM RETIRADA DO MATERIAL ESCAVADO (EM CAÇAMBA)</t>
  </si>
  <si>
    <t>ED-49887</t>
  </si>
  <si>
    <t>CAIXA DE ESGOTO DE INSPEÇÃO/PASSAGEM EM ALVENARIA (60X60X80CM), REVESTIMENTO EM ARGAMASSA COM ADITIVO IMPERMEABILIZANTE, COM TAMPA DE CONCRETO, INCLUSIVE ESCAVAÇÃO, REATERRO E TRANSPORTE COM RETIRADA DO MATERIAL ESCAVADO (EM CAÇAMBA)</t>
  </si>
  <si>
    <t>ED-49888</t>
  </si>
  <si>
    <t>CAIXA DE ESGOTO DE INSPEÇÃO/PASSAGEM EM ALVENARIA (60X60X85CM), REVESTIMENTO EM ARGAMASSA COM ADITIVO IMPERMEABILIZANTE, COM TAMPA DE CONCRETO, INCLUSIVE ESCAVAÇÃO, REATERRO E TRANSPORTE COM RETIRADA DO MATERIAL ESCAVADO (EM CAÇAMBA)</t>
  </si>
  <si>
    <t>ED-49893</t>
  </si>
  <si>
    <t>CAIXA DE ESGOTO DE INSPEÇÃO/PASSAGEM EM ALVENARIA (70X70X110CM), REVESTIMENTO EM ARGAMASSA COM ADITIVO IMPERMEABILIZANTE, COM TAMPA DE CONCRETO, INCLUSIVE ESCAVAÇÃO, REATERRO E TRANSPORTE COM RETIRADA DO MATERIAL ESCAVADO (EM CAÇAMBA)</t>
  </si>
  <si>
    <t>ED-49890</t>
  </si>
  <si>
    <t>CAIXA DE ESGOTO DE INSPEÇÃO/PASSAGEM EM ALVENARIA (70X70X40CM), REVESTIMENTO EM ARGAMASSA COM ADITIVO IMPERMEABILIZANTE, COM TAMPA DE CONCRETO, INCLUSIVE ESCAVAÇÃO, REATERRO E TRANSPORTE COM RETIRADA DO MATERIAL ESCAVADO (EM CAÇAMBA)</t>
  </si>
  <si>
    <t>ED-49891</t>
  </si>
  <si>
    <t>CAIXA DE ESGOTO DE INSPEÇÃO/PASSAGEM EM ALVENARIA (70X70X60CM), REVESTIMENTO EM ARGAMASSA COM ADITIVO IMPERMEABILIZANTE, COM TAMPA DE CONCRETO, INCLUSIVE ESCAVAÇÃO, REATERRO E TRANSPORTE COM RETIRADA DO MATERIAL ESCAVADO (EM CAÇAMBA)</t>
  </si>
  <si>
    <t>ED-49892</t>
  </si>
  <si>
    <t>CAIXA DE ESGOTO DE INSPEÇÃO/PASSAGEM EM ALVENARIA (70X70X80CM), REVESTIMENTO EM ARGAMASSA COM ADITIVO IMPERMEABILIZANTE, COM TAMPA DE CONCRETO, INCLUSIVE ESCAVAÇÃO, REATERRO E TRANSPORTE COM RETIRADA DO MATERIAL ESCAVADO (EM CAÇAMBA)</t>
  </si>
  <si>
    <t>ED-49897</t>
  </si>
  <si>
    <t>CAIXA DE ESGOTO DE INSPEÇÃO/PASSAGEM EM ALVENARIA (80X80X100CM), REVESTIMENTO EM ARGAMASSA COM ADITIVO IMPERMEABILIZANTE, COM TAMPA DE CONCRETO, INCLUSIVE ESCAVAÇÃO, REATERRO E TRANSPORTE COM RETIRADA DO MATERIAL ESCAVADO (EM CAÇAMBA)</t>
  </si>
  <si>
    <t>ED-49898</t>
  </si>
  <si>
    <t>CAIXA DE ESGOTO DE INSPEÇÃO/PASSAGEM EM ALVENARIA (80X80X140CM), REVESTIMENTO EM ARGAMASSA COM ADITIVO IMPERMEABILIZANTE, COM TAMPA DE CONCRETO, INCLUSIVE ESCAVAÇÃO, REATERRO E TRANSPORTE COM RETIRADA DO MATERIAL ESCAVADO (EM CAÇAMBA)</t>
  </si>
  <si>
    <t>ED-49894</t>
  </si>
  <si>
    <t>CAIXA DE ESGOTO DE INSPEÇÃO/PASSAGEM EM ALVENARIA (80X80X40CM), REVESTIMENTO EM ARGAMASSA COM ADITIVO IMPERMEABILIZANTE, COM TAMPA DE CONCRETO, INCLUSIVE ESCAVAÇÃO, REATERRO E TRANSPORTE COM RETIRADA DO MATERIAL ESCAVADO (EM CAÇAMBA)</t>
  </si>
  <si>
    <t>ED-49895</t>
  </si>
  <si>
    <t>CAIXA DE ESGOTO DE INSPEÇÃO/PASSAGEM EM ALVENARIA (80X80X60CM), REVESTIMENTO EM ARGAMASSA COM ADITIVO IMPERMEABILIZANTE, COM TAMPA DE CONCRETO, INCLUSIVE ESCAVAÇÃO, REATERRO E TRANSPORTE COM RETIRADA DO MATERIAL ESCAVADO (EM CAÇAMBA)</t>
  </si>
  <si>
    <t>ED-49896</t>
  </si>
  <si>
    <t>CAIXA DE ESGOTO DE INSPEÇÃO/PASSAGEM EM ALVENARIA (80X80X80CM), REVESTIMENTO EM ARGAMASSA COM ADITIVO IMPERMEABILIZANTE, COM TAMPA DE CONCRETO, INCLUSIVE ESCAVAÇÃO, REATERRO E TRANSPORTE COM RETIRADA DO MATERIAL ESCAVADO (EM CAÇAMBA)</t>
  </si>
  <si>
    <t>ED-49901</t>
  </si>
  <si>
    <t>CAIXA DE ESGOTO DE INSPEÇÃO/PASSAGEM EM ALVENARIA (90X90X100CM), REVESTIMENTO EM ARGAMASSA COM ADITIVO IMPERMEABILIZANTE, COM TAMPA DE CONCRETO, INCLUSIVE ESCAVAÇÃO, REATERRO E TRANSPORTE COM RETIRADA DO MATERIAL ESCAVADO (EM CAÇAMBA)</t>
  </si>
  <si>
    <t>ED-49902</t>
  </si>
  <si>
    <t>CAIXA DE ESGOTO DE INSPEÇÃO/PASSAGEM EM ALVENARIA (90X90X140CM), REVESTIMENTO EM ARGAMASSA COM ADITIVO IMPERMEABILIZANTE, COM TAMPA DE CONCRETO, INCLUSIVE ESCAVAÇÃO, REATERRO E TRANSPORTE COM RETIRADA DO MATERIAL ESCAVADO (EM CAÇAMBA)</t>
  </si>
  <si>
    <t>ED-49899</t>
  </si>
  <si>
    <t>CAIXA DE ESGOTO DE INSPEÇÃO/PASSAGEM EM ALVENARIA (90X90X60CM), REVESTIMENTO EM ARGAMASSA COM ADITIVO IMPERMEABILIZANTE, COM TAMPA DE CONCRETO, INCLUSIVE ESCAVAÇÃO, REATERRO E TRANSPORTE COM RETIRADA DO MATERIAL ESCAVADO (EM CAÇAMBA)</t>
  </si>
  <si>
    <t>ED-49900</t>
  </si>
  <si>
    <t>CAIXA DE ESGOTO DE INSPEÇÃO/PASSAGEM EM ALVENARIA (90X90X80CM), REVESTIMENTO EM ARGAMASSA COM ADITIVO IMPERMEABILIZANTE, COM TAMPA DE CONCRETO, INCLUSIVE ESCAVAÇÃO, REATERRO E TRANSPORTE COM RETIRADA DO MATERIAL ESCAVADO (EM CAÇAMBA)</t>
  </si>
  <si>
    <t>CAIXA DE ALVENARIA PARA DRENAGEM</t>
  </si>
  <si>
    <t>ED-49931</t>
  </si>
  <si>
    <t>CAIXA DE DRENAGEM DE INSPEÇÃO/PASSAGEM EM ALVENARIA (100X100X50CM), REVESTIMENTO EM ARGAMASSA COM ADITIVO IMPERMEABILIZANTE, COM TAMPA EM GRELHA, INCLUSIVE ESCAVAÇÃO, REATERRO E TRANSPORTE COM RETIRADA DO MATERIAL ESCAVADO (EM CAÇAMBA)</t>
  </si>
  <si>
    <t>ED-49932</t>
  </si>
  <si>
    <t>CAIXA DE DRENAGEM DE INSPEÇÃO/PASSAGEM EM ALVENARIA (100X100X80CM), REVESTIMENTO EM ARGAMASSA COM ADITIVO IMPERMEABILIZANTE, COM TAMPA EM GRELHA, INCLUSIVE ESCAVAÇÃO, REATERRO E TRANSPORTE COM RETIRADA DO MATERIAL ESCAVADO (EM CAÇAMBA)</t>
  </si>
  <si>
    <t>ED-49905</t>
  </si>
  <si>
    <t>CAIXA DE DRENAGEM DE INSPEÇÃO/PASSAGEM EM ALVENARIA (30X30X30CM), REVESTIMENTO EM ARGAMASSA COM ADITIVO IMPERMEABILIZANTE, COM TAMPA EM GRELHA, INCLUSIVE ESCAVAÇÃO, REATERRO E TRANSPORTE COM RETIRADA DO MATERIAL ESCAVADO (EM CAÇAMBA)</t>
  </si>
  <si>
    <t>ED-49906</t>
  </si>
  <si>
    <t>CAIXA DE DRENAGEM DE INSPEÇÃO/PASSAGEM EM ALVENARIA (30X30X40CM), REVESTIMENTO EM ARGAMASSA COM ADITIVO IMPERMEABILIZANTE, COM TAMPA EM GRELHA, INCLUSIVE ESCAVAÇÃO, REATERRO E TRANSPORTE COM RETIRADA DO MATERIAL ESCAVADO (EM CAÇAMBA)</t>
  </si>
  <si>
    <t>ED-49907</t>
  </si>
  <si>
    <t>CAIXA DE DRENAGEM DE INSPEÇÃO/PASSAGEM EM ALVENARIA (30X30X60CM), REVESTIMENTO EM ARGAMASSA COM ADITIVO IMPERMEABILIZANTE, COM TAMPA EM GRELHA, INCLUSIVE ESCAVAÇÃO, REATERRO E TRANSPORTE COM RETIRADA DO MATERIAL ESCAVADO (EM CAÇAMBA)</t>
  </si>
  <si>
    <t>ED-49908</t>
  </si>
  <si>
    <t>CAIXA DE DRENAGEM DE INSPEÇÃO/PASSAGEM EM ALVENARIA (40X40X40CM), REVESTIMENTO EM ARGAMASSA COM ADITIVO IMPERMEABILIZANTE, COM TAMPA EM GRELHA, INCLUSIVE ESCAVAÇÃO, REATERRO E TRANSPORTE COM RETIRADA DO MATERIAL ESCAVADO (EM CAÇAMBA)</t>
  </si>
  <si>
    <t>ED-49909</t>
  </si>
  <si>
    <t>CAIXA DE DRENAGEM DE INSPEÇÃO/PASSAGEM EM ALVENARIA (40X40X60CM), REVESTIMENTO EM ARGAMASSA COM ADITIVO IMPERMEABILIZANTE, COM TAMPA EM GRELHA, INCLUSIVE ESCAVAÇÃO, REATERRO E TRANSPORTE COM RETIRADA DO MATERIAL ESCAVADO (EM CAÇAMBA)</t>
  </si>
  <si>
    <t>ED-49910</t>
  </si>
  <si>
    <t>CAIXA DE DRENAGEM DE INSPEÇÃO/PASSAGEM EM ALVENARIA (40X40X80CM), REVESTIMENTO EM ARGAMASSA COM ADITIVO IMPERMEABILIZANTE, COM TAMPA EM GRELHA, INCLUSIVE ESCAVAÇÃO, REATERRO E TRANSPORTE COM RETIRADA DO MATERIAL ESCAVADO (EM CAÇAMBA)</t>
  </si>
  <si>
    <t>ED-49913</t>
  </si>
  <si>
    <t>CAIXA DE DRENAGEM DE INSPEÇÃO/PASSAGEM EM ALVENARIA (50X50X100CM), REVESTIMENTO EM ARGAMASSA COM ADITIVO IMPERMEABILIZANTE, COM TAMPA EM GRELHA, INCLUSIVE ESCAVAÇÃO, REATERRO E TRANSPORTE COM RETIRADA DO MATERIAL ESCAVADO (EM CAÇAMBA)</t>
  </si>
  <si>
    <t>ED-49911</t>
  </si>
  <si>
    <t>CAIXA DE DRENAGEM DE INSPEÇÃO/PASSAGEM EM ALVENARIA (50X50X40CM), REVESTIMENTO EM ARGAMASSA COM ADITIVO IMPERMEABILIZANTE, COM TAMPA EM GRELHA, INCLUSIVE ESCAVAÇÃO, REATERRO E TRANSPORTE COM RETIRADA DO MATERIAL ESCAVADO (EM CAÇAMBA)</t>
  </si>
  <si>
    <t>ED-49912</t>
  </si>
  <si>
    <t>CAIXA DE DRENAGEM DE INSPEÇÃO/PASSAGEM EM ALVENARIA (50X50X60CM), REVESTIMENTO EM ARGAMASSA COM ADITIVO IMPERMEABILIZANTE, COM TAMPA EM GRELHA, INCLUSIVE ESCAVAÇÃO, REATERRO E TRANSPORTE COM RETIRADA DO MATERIAL ESCAVADO (EM CAÇAMBA)</t>
  </si>
  <si>
    <t>ED-49917</t>
  </si>
  <si>
    <t>CAIXA DE DRENAGEM DE INSPEÇÃO/PASSAGEM EM ALVENARIA (60X60X100CM), REVESTIMENTO EM ARGAMASSA COM ADITIVO IMPERMEABILIZANTE, COM TAMPA EM GRELHA, INCLUSIVE ESCAVAÇÃO, REATERRO E TRANSPORTE COM RETIRADA DO MATERIAL ESCAVADO (EM CAÇAMBA)</t>
  </si>
  <si>
    <t>ED-49914</t>
  </si>
  <si>
    <t>CAIXA DE DRENAGEM DE INSPEÇÃO/PASSAGEM EM ALVENARIA (60X60X40CM), REVESTIMENTO EM ARGAMASSA COM ADITIVO IMPERMEABILIZANTE, COM TAMPA EM GRELHA, INCLUSIVE ESCAVAÇÃO, REATERRO E TRANSPORTE COM RETIRADA DO MATERIAL ESCAVADO (EM CAÇAMBA)</t>
  </si>
  <si>
    <t>ED-49915</t>
  </si>
  <si>
    <t>CAIXA DE DRENAGEM DE INSPEÇÃO/PASSAGEM EM ALVENARIA (60X60X60CM), REVESTIMENTO EM ARGAMASSA COM ADITIVO IMPERMEABILIZANTE, COM TAMPA EM GRELHA, INCLUSIVE ESCAVAÇÃO, REATERRO E TRANSPORTE COM RETIRADA DO MATERIAL ESCAVADO (EM CAÇAMBA)</t>
  </si>
  <si>
    <t>ED-49916</t>
  </si>
  <si>
    <t>CAIXA DE DRENAGEM DE INSPEÇÃO/PASSAGEM EM ALVENARIA (60X60X80CM), REVESTIMENTO EM ARGAMASSA COM ADITIVO IMPERMEABILIZANTE, COM TAMPA EM GRELHA, INCLUSIVE ESCAVAÇÃO, REATERRO E TRANSPORTE COM RETIRADA DO MATERIAL ESCAVADO (EM CAÇAMBA)</t>
  </si>
  <si>
    <t>ED-49921</t>
  </si>
  <si>
    <t>CAIXA DE DRENAGEM DE INSPEÇÃO/PASSAGEM EM ALVENARIA (70X70X110CM), REVESTIMENTO EM ARGAMASSA COM ADITIVO IMPERMEABILIZANTE, COM TAMPA EM GRELHA, INCLUSIVE ESCAVAÇÃO, REATERRO E TRANSPORTE COM RETIRADA DO MATERIAL ESCAVADO (EM CAÇAMBA)</t>
  </si>
  <si>
    <t>ED-49918</t>
  </si>
  <si>
    <t>CAIXA DE DRENAGEM DE INSPEÇÃO/PASSAGEM EM ALVENARIA (70X70X40CM), REVESTIMENTO EM ARGAMASSA COM ADITIVO IMPERMEABILIZANTE, COM TAMPA EM GRELHA, INCLUSIVE ESCAVAÇÃO, REATERRO E TRANSPORTE COM RETIRADA DO MATERIAL ESCAVADO (EM CAÇAMBA)</t>
  </si>
  <si>
    <t>ED-49919</t>
  </si>
  <si>
    <t>CAIXA DE DRENAGEM DE INSPEÇÃO/PASSAGEM EM ALVENARIA (70X70X60CM), REVESTIMENTO EM ARGAMASSA COM ADITIVO IMPERMEABILIZANTE, COM TAMPA EM GRELHA, INCLUSIVE ESCAVAÇÃO, REATERRO E TRANSPORTE COM RETIRADA DO MATERIAL ESCAVADO (EM CAÇAMBA)</t>
  </si>
  <si>
    <t>ED-49920</t>
  </si>
  <si>
    <t>CAIXA DE DRENAGEM DE INSPEÇÃO/PASSAGEM EM ALVENARIA (70X70X80CM), REVESTIMENTO EM ARGAMASSA COM ADITIVO IMPERMEABILIZANTE, COM TAMPA EM GRELHA, INCLUSIVE ESCAVAÇÃO, REATERRO E TRANSPORTE COM RETIRADA DO MATERIAL ESCAVADO (EM CAÇAMBA)</t>
  </si>
  <si>
    <t>ED-49925</t>
  </si>
  <si>
    <t>CAIXA DE DRENAGEM DE INSPEÇÃO/PASSAGEM EM ALVENARIA (80X80X100CM), REVESTIMENTO EM ARGAMASSA COM ADITIVO IMPERMEABILIZANTE, COM TAMPA EM GRELHA, INCLUSIVE ESCAVAÇÃO, REATERRO E TRANSPORTE COM RETIRADA DO MATERIAL ESCAVADO (EM CAÇAMBA)</t>
  </si>
  <si>
    <t>ED-49926</t>
  </si>
  <si>
    <t>CAIXA DE DRENAGEM DE INSPEÇÃO/PASSAGEM EM ALVENARIA (80X80X140CM), REVESTIMENTO EM ARGAMASSA COM ADITIVO IMPERMEABILIZANTE, COM TAMPA EM GRELHA, INCLUSIVE ESCAVAÇÃO, REATERRO E TRANSPORTE COM RETIRADA DO MATERIAL ESCAVADO (EM CAÇAMBA)</t>
  </si>
  <si>
    <t>ED-49922</t>
  </si>
  <si>
    <t>CAIXA DE DRENAGEM DE INSPEÇÃO/PASSAGEM EM ALVENARIA (80X80X40CM), REVESTIMENTO EM ARGAMASSA COM ADITIVO IMPERMEABILIZANTE, COM TAMPA EM GRELHA, INCLUSIVE ESCAVAÇÃO, REATERRO E TRANSPORTE COM RETIRADA DO MATERIAL ESCAVADO (EM CAÇAMBA)</t>
  </si>
  <si>
    <t>ED-49923</t>
  </si>
  <si>
    <t>CAIXA DE DRENAGEM DE INSPEÇÃO/PASSAGEM EM ALVENARIA (80X80X60CM), REVESTIMENTO EM ARGAMASSA COM ADITIVO IMPERMEABILIZANTE, COM TAMPA EM GRELHA, INCLUSIVE ESCAVAÇÃO, REATERRO E TRANSPORTE COM RETIRADA DO MATERIAL ESCAVADO (EM CAÇAMBA)</t>
  </si>
  <si>
    <t>ED-49924</t>
  </si>
  <si>
    <t>CAIXA DE DRENAGEM DE INSPEÇÃO/PASSAGEM EM ALVENARIA (80X80X80CM), REVESTIMENTO EM ARGAMASSA COM ADITIVO IMPERMEABILIZANTE, COM TAMPA EM GRELHA, INCLUSIVE ESCAVAÇÃO, REATERRO E TRANSPORTE COM RETIRADA DO MATERIAL ESCAVADO (EM CAÇAMBA)</t>
  </si>
  <si>
    <t>ED-49929</t>
  </si>
  <si>
    <t>CAIXA DE DRENAGEM DE INSPEÇÃO/PASSAGEM EM ALVENARIA (90X90X100CM), REVESTIMENTO EM ARGAMASSA COM ADITIVO IMPERMEABILIZANTE, COM TAMPA EM GRELHA, INCLUSIVE ESCAVAÇÃO, REATERRO E TRANSPORTE COM RETIRADA DO MATERIAL ESCAVADO (EM CAÇAMBA)</t>
  </si>
  <si>
    <t>ED-49930</t>
  </si>
  <si>
    <t>CAIXA DE DRENAGEM DE INSPEÇÃO/PASSAGEM EM ALVENARIA (90X90X140CM), REVESTIMENTO EM ARGAMASSA COM ADITIVO IMPERMEABILIZANTE, COM TAMPA EM GRELHA, INCLUSIVE ESCAVAÇÃO, REATERRO E TRANSPORTE COM RETIRADA DO MATERIAL ESCAVADO (EM CAÇAMBA)</t>
  </si>
  <si>
    <t>ED-49927</t>
  </si>
  <si>
    <t>CAIXA DE DRENAGEM DE INSPEÇÃO/PASSAGEM EM ALVENARIA (90X90X60CM), REVESTIMENTO EM ARGAMASSA COM ADITIVO IMPERMEABILIZANTE, COM TAMPA EM GRELHA, INCLUSIVE ESCAVAÇÃO, REATERRO E TRANSPORTE COM RETIRADA DO MATERIAL ESCAVADO (EM CAÇAMBA)</t>
  </si>
  <si>
    <t>ED-49928</t>
  </si>
  <si>
    <t>CAIXA DE DRENAGEM DE INSPEÇÃO/PASSAGEM EM ALVENARIA (90X90X80CM), REVESTIMENTO EM ARGAMASSA COM ADITIVO IMPERMEABILIZANTE, COM TAMPA EM GRELHA, INCLUSIVE ESCAVAÇÃO, REATERRO E TRANSPORTE COM RETIRADA DO MATERIAL ESCAVADO (EM CAÇAMBA)</t>
  </si>
  <si>
    <t>RESERVATÓRIO DE ÁGUA</t>
  </si>
  <si>
    <t>ED-49936</t>
  </si>
  <si>
    <t>CAIXA D´ÁGUA DE POLIETILENO, CAPACIDADE DE 1.000L, INCLUSIVE TAMPA, TORNEIRA DE BOIA, EXTRAVASOR, TUBO DE LIMPEZA E ACESSÓRIOS, EXCLUSIVE TUBULAÇÃO DE ENTRADA/SAÍDA DE ÁGUA</t>
  </si>
  <si>
    <t>ED-49937</t>
  </si>
  <si>
    <t>CAIXA D´ÁGUA DE POLIETILENO, CAPACIDADE DE 1.500L, INCLUSIVE TAMPA, TORNEIRA DE BOIA, EXTRAVASOR, TUBO DE LIMPEZA E ACESSÓRIOS, EXCLUSIVE TUBULAÇÃO DE ENTRADA/SAÍDA DE ÁGUA</t>
  </si>
  <si>
    <t>ED-49934</t>
  </si>
  <si>
    <t>CAIXA D´ÁGUA DE POLIETILENO, CAPACIDADE DE 250L, INCLUSIVE TAMPA, TORNEIRA DE BOIA, EXTRAVASOR, TUBO DE LIMPEZA E ACESSÓRIOS, EXCLUSIVE TUBULAÇÃO DE ENTRADA/SAÍDA DE ÁGUA</t>
  </si>
  <si>
    <t>ED-29741</t>
  </si>
  <si>
    <t>CAIXA D´ÁGUA DE POLIETILENO, CAPACIDADE DE 3.000L, INCLUSIVE TAMPA, TORNEIRA DE BOIA, EXTRAVASOR, TUBO DE LIMPEZA E ACESSÓRIOS, EXCLUSIVE TUBULAÇÃO DE ENTRADA/SAÍDA DE ÁGUA</t>
  </si>
  <si>
    <t>ED-29762</t>
  </si>
  <si>
    <t>CAIXA D´ÁGUA DE POLIETILENO, CAPACIDADE DE 310L, INCLUSIVE TAMPA, TORNEIRA DE BOIA, EXTRAVASOR, TUBO DE LIMPEZA E ACESSÓRIOS, EXCLUSIVE TUBULAÇÃO DE ENTRADA/SAÍDA DE ÁGUA</t>
  </si>
  <si>
    <t>ED-49935</t>
  </si>
  <si>
    <t>CAIXA D´ÁGUA DE POLIETILENO, CAPACIDADE DE 500L, INCLUSIVE TAMPA, TORNEIRA DE BOIA, EXTRAVASOR, TUBO DE LIMPEZA E ACESSÓRIOS, EXCLUSIVE TUBULAÇÃO DE ENTRADA/SAÍDA DE ÁGUA</t>
  </si>
  <si>
    <t>ED-29742</t>
  </si>
  <si>
    <t>CAIXA D´ÁGUA DE POLIETILENO, CAPACIDADE DE 5.000L, INCLUSIVE TAMPA, TORNEIRA DE BOIA, EXTRAVASOR, TUBO DE LIMPEZA E ACESSÓRIOS, EXCLUSIVE TUBULAÇÃO DE ENTRADA/SAÍDA DE ÁGUA</t>
  </si>
  <si>
    <t>ED-9941</t>
  </si>
  <si>
    <t xml:space="preserve">RESERVATÓRIO DE ÁGUA ENTERRADO, CAPACIDADE DE 15M3, EM CONCRETO ARMADO COM CASAS DE BOMBAS, INCLUSIVE ALÇAPÃO, ESCAVAÇÃO, REATERRO E TRANSPORTE COM RETIRADA DO MATERIAL ESCAVADO (EM CAÇAMBA), EXCLUSIVE TUBULAÇÕES, BOMBAS E QUADROS
</t>
  </si>
  <si>
    <t>ELETROBOMBA DE RECALQUE</t>
  </si>
  <si>
    <t>ED-49862</t>
  </si>
  <si>
    <t>BOMBA CENTRÍFUGA MONOFÁSICA DE 0,33CV, INCLUSIVE FORNECIMENTO E INSTALAÇÃO</t>
  </si>
  <si>
    <t>ED-49863</t>
  </si>
  <si>
    <t>BOMBA CENTRÍFUGA MONOFÁSICA DE 0,5CV, INCLUSIVE FORNECIMENTO E INSTALAÇÃO</t>
  </si>
  <si>
    <t>ED-49864</t>
  </si>
  <si>
    <t>BOMBA CENTRÍFUGA MONOFÁSICA DE 0,75CV, INCLUSIVE FORNECIMENTO E INSTALAÇÃO</t>
  </si>
  <si>
    <t>ED-49861</t>
  </si>
  <si>
    <t>BOMBA CENTRÍFUGA MONOFÁSICA DE 1CV, INCLUSIVE FORNECIMENTO E INSTALAÇÃO</t>
  </si>
  <si>
    <t>ED-49869</t>
  </si>
  <si>
    <t>BOMBA CENTRÍFUGA TRIFÁSICA DE 10CV, INCLUSIVE FORNECIMENTO E INSTALAÇÃO</t>
  </si>
  <si>
    <t>ED-34629</t>
  </si>
  <si>
    <t>BOMBA CENTRÍFUGA TRIFÁSICA DE 1,5CV, INCLUSIVE FORNECIMENTO E INSTALAÇÃO</t>
  </si>
  <si>
    <t>ED-49865</t>
  </si>
  <si>
    <t>BOMBA CENTRÍFUGA TRIFÁSICA DE 2CV, INCLUSIVE FORNECIMENTO E INSTALAÇÃO</t>
  </si>
  <si>
    <t>ED-49866</t>
  </si>
  <si>
    <t>BOMBA CENTRÍFUGA TRIFÁSICA DE 3CV, INCLUSIVE FORNECIMENTO E INSTALAÇÃO</t>
  </si>
  <si>
    <t>ED-49867</t>
  </si>
  <si>
    <t>BOMBA CENTRÍFUGA TRIFÁSICA DE 5CV, INCLUSIVE FORNECIMENTO E INSTALAÇÃO</t>
  </si>
  <si>
    <t>ED-49868</t>
  </si>
  <si>
    <t>BOMBA CENTRÍFUGA TRIFÁSICA DE 7,5CV, INCLUSIVE FORNECIMENTO E INSTALAÇÃO</t>
  </si>
  <si>
    <t>TORNEIRA DE BOIA</t>
  </si>
  <si>
    <t>ED-50302</t>
  </si>
  <si>
    <t>TORNEIRA CHAVE BOIA AUTOMÁTICA PARA RESERVATÓRIO</t>
  </si>
  <si>
    <t>ED-50305</t>
  </si>
  <si>
    <t>TORNEIRA DE BOIA, TIPO ROSCÁVEL 1", EXCLUSIVE ADAPTADOR SOLDÁVEL DE PVC COM FLANGES E ANEL PARA CAIXA DÁGUA</t>
  </si>
  <si>
    <t>ED-50307</t>
  </si>
  <si>
    <t>TORNEIRA DE BOIA, TIPO ROSCÁVEL 1.1/2", EXCLUSIVE ADAPTADOR SOLDÁVEL DE PVC COM FLANGES E ANEL PARA CAIXA DÁGUA</t>
  </si>
  <si>
    <t>ED-50306</t>
  </si>
  <si>
    <t>TORNEIRA DE BOIA, TIPO ROSCÁVEL 1.1/4", EXCLUSIVE ADAPTADOR SOLDÁVEL DE PVC COM FLANGES E ANEL PARA CAIXA DÁGUA</t>
  </si>
  <si>
    <t>ED-50303</t>
  </si>
  <si>
    <t>TORNEIRA DE BOIA, TIPO ROSCÁVEL 1/2", EXCLUSIVE ADAPTADOR SOLDÁVEL DE PVC COM FLANGES E ANEL PARA CAIXA DÁGUA</t>
  </si>
  <si>
    <t>ED-50308</t>
  </si>
  <si>
    <t>TORNEIRA DE BOIA, TIPO ROSCÁVEL 2", EXCLUSIVE ADAPTADOR SOLDÁVEL DE PVC COM FLANGES E ANEL PARA CAIXA DÁGUA</t>
  </si>
  <si>
    <t>ED-50304</t>
  </si>
  <si>
    <t>TORNEIRA DE BOIA, TIPO ROSCÁVEL 3/4", EXCLUSIVE ADAPTADOR SOLDÁVEL DE PVC COM FLANGES E ANEL PARA CAIXA DÁGUA</t>
  </si>
  <si>
    <t>ABERTURA DE POÇO</t>
  </si>
  <si>
    <t>ED-48152</t>
  </si>
  <si>
    <t>ABERTURA MANUAL DE POÇO COM PROFUNDIDADE MAIOR QUE 2,0M, DIÂMETRO DE 1,20M, INCLUSIVE AFASTAMENTO DO MATERIAL ESCAVADO</t>
  </si>
  <si>
    <t>ED-48151</t>
  </si>
  <si>
    <t>ABERTURA MANUAL DE POÇO COM PROFUNDIDADE MENOR OU IGUAL 2,0M, DIÂMETRO DE 1,20M, INCLUSIVE AFASTAMENTO DO MATERIAL ESCAVADO</t>
  </si>
  <si>
    <t>FOSSA SÉPTICA</t>
  </si>
  <si>
    <t>ED-32207</t>
  </si>
  <si>
    <t>FILTRO ANAERÓBICO CIRCULAR DE CONCRETO PRÉ-MOLDADO, DIÂMETRO 250CM E PROFUNDIDADE DE 150CM, EXCLUSIVE ESCAVAÇÃO</t>
  </si>
  <si>
    <t>ED-48146</t>
  </si>
  <si>
    <t>FOSSA SÉPTICA PARA 1500 L/DIA, DE CONCRETO, INSTALADA (15 PESSOAS), INCLUSIVE BOTA FORA DE MATERIAL ESCAVADO</t>
  </si>
  <si>
    <t>ED-48147</t>
  </si>
  <si>
    <t>FOSSA SÉPTICA PARA 2250 L/DIA, DE CONCRETO, INSTALADA (30 PESSOAS), INCLUSIVE BOTA FORA DE MATERIAL ESCAVADO</t>
  </si>
  <si>
    <t>ED-48148</t>
  </si>
  <si>
    <t>FOSSA SÉPTICA PARA 3000 L/DIA, DE CONCRETO, INSTALADA (40 PESSOAS), INCLUSIVE BOTA FORA DE MATERIAL ESCAVADO</t>
  </si>
  <si>
    <t>ED-48149</t>
  </si>
  <si>
    <t>FOSSA SÉPTICA PARA 3750 L/DIA, DE CONCRETO, INSTALADA (100 PESSOAS), INCLUSIVE BOTA FORA DE MATERIAL ESCAVADO</t>
  </si>
  <si>
    <t>DRENAGEM</t>
  </si>
  <si>
    <t>CANALETA PRÉ-MOLDADA</t>
  </si>
  <si>
    <t>ED-48552</t>
  </si>
  <si>
    <t>CANALETA PARA DRENAGEM, PRÉ-MOLDADA, TIPO MEIA CANA, DIÂMETRO 30CM, EXCLUSIVE TAMPA, INCLUSIVE ASSENTAMENTO EM ARGAMASSA, TRAÇO 1:3 (CIMENTO E AREIA), ESCAVAÇÃO, TRANSPORTE E RETIRADA DO MATERIAL ESCAVADO (EM CAÇAMBA)</t>
  </si>
  <si>
    <t>ED-48553</t>
  </si>
  <si>
    <t>CANALETA PARA DRENAGEM, PRÉ-MOLDADA, TIPO MEIA CANA, DIÂMETRO 40CM, EXCLUSIVE TAMPA, INCLUSIVE ASSENTAMENTO EM ARGAMASSA, TRAÇO 1:3 (CIMENTO E AREIA), ESCAVAÇÃO, TRANSPORTE E RETIRADA DO MATERIAL ESCAVADO (EM CAÇAMBA)</t>
  </si>
  <si>
    <t>ED-48554</t>
  </si>
  <si>
    <t>CANALETA PARA DRENAGEM, PRÉ-MOLDADA, TIPO MEIA CANA, DIÂMETRO 50CM, EXCLUSIVE TAMPA, INCLUSIVE ASSENTAMENTO EM ARGAMASSA, TRAÇO 1:3 (CIMENTO E AREIA), ESCAVAÇÃO, TRANSPORTE E RETIRADA DO MATERIAL ESCAVADO (EM CAÇAMBA)</t>
  </si>
  <si>
    <t>ED-48555</t>
  </si>
  <si>
    <t>CANALETA PARA DRENAGEM, PRÉ-MOLDADA, TIPO MEIA CANA, DIÂMETRO 60CM, EXCLUSIVE TAMPA, INCLUSIVE ASSENTAMENTO EM ARGAMASSA, TRAÇO 1:3 (CIMENTO E AREIA), ESCAVAÇÃO, TRANSPORTE E RETIRADA DO MATERIAL ESCAVADO (EM CAÇAMBA)</t>
  </si>
  <si>
    <t>ED-48562</t>
  </si>
  <si>
    <t>CANALETA SANITÁRIA, SEÇÃO 5X8CM, EM ARGAMASSA, TRAÇO 1:3 (CIMENTO E AREIA) COM ADITIVO IMPERMEABILIZANTE, EXCLUSIVE TAMPA, INCLUSIVE CORTE NO PISO, TRANSPORTE E RETIRADA DO MATERIAL DEMOLIDO (EM CAÇAMBA)</t>
  </si>
  <si>
    <t>CANALETA DE CONCRETO MOLDADA IN-LOCO</t>
  </si>
  <si>
    <t>ED-14720</t>
  </si>
  <si>
    <t>CANALETA PARA DRENAGEM, EM CONCRETO COM FCK 15MPA, MOLDADA IN LOCO, SEÇÃO 15X15CM, FORMA EM CONTRA BARRANCO, EXCLUSIVE TAMPA, INCLUSIVE ESCAVAÇÃO, REATERRO COM TRANSPORTE E RETIRADA DO MATERIAL ESCAVADO (EM CAÇAMBA)</t>
  </si>
  <si>
    <t>ED-14740</t>
  </si>
  <si>
    <t>CANALETA PARA DRENAGEM, EM CONCRETO COM FCK 15MPA, MOLDADA IN LOCO, SEÇÃO 15X15CM, FORMA EM MADEIRA, EXCLUSIVE TAMPA, INCLUSIVE ESCAVAÇÃO, REATERRO COM TRANSPORTE E RETIRADA DO MATERIAL ESCAVADO (EM CAÇAMBA)</t>
  </si>
  <si>
    <t>ED-14721</t>
  </si>
  <si>
    <t>CANALETA PARA DRENAGEM, EM CONCRETO COM FCK 15MPA, MOLDADA IN LOCO, SEÇÃO 20X20CM, FORMA EM CONTRA BARRANCO, EXCLUSIVE TAMPA, INCLUSIVE ESCAVAÇÃO, REATERRO COM TRANSPORTE E RETIRADA DO MATERIAL ESCAVADO (EM CAÇAMBA)</t>
  </si>
  <si>
    <t>ED-14741</t>
  </si>
  <si>
    <t>CANALETA PARA DRENAGEM, EM CONCRETO COM FCK 15MPA, MOLDADA IN LOCO, SEÇÃO 20X20CM, FORMA EM MADEIRA, EXCLUSIVE TAMPA, INCLUSIVE ESCAVAÇÃO, REATERRO COM TRANSPORTE E RETIRADA DO MATERIAL ESCAVADO (EM CAÇAMBA)</t>
  </si>
  <si>
    <t>ED-14725</t>
  </si>
  <si>
    <t>CANALETA PARA DRENAGEM, EM CONCRETO COM FCK 15MPA, MOLDADA IN LOCO, SEÇÃO 30X20CM, FORMA EM CONTRA BARRANCO, COM GRELHA EM BARRA REDONDA DN 12,5MM (1/2") E REQUADRO EM BARRA REDONDA DN 20MM (3/4") COM UMA (1) DEMÃO DE FUNDO ANTICORROSIVO E DUAS (2) DEMÃOS DE PINTURA ESMALTE, INCLUSIVE ESCAVAÇÃO, REATERRO COM TRANSPORTE E RETIRADA DO MATERIAL ESCAVADO (EM CAÇAMBA)</t>
  </si>
  <si>
    <t>ED-14726</t>
  </si>
  <si>
    <t>CANALETA PARA DRENAGEM, EM CONCRETO COM FCK 15MPA, MOLDADA IN LOCO, SEÇÃO 30X20CM, FORMA EM CONTRA BARRANCO, COM TAMPA EM CONCRETO  PARA TRÂNSITO DE PEDESTRE, INCLUSIVE ESCAVAÇÃO, REATERRO COM TRANSPORTE E RETIRADA DO MATERIAL ESCAVADO (EM CAÇAMBA)</t>
  </si>
  <si>
    <t>ED-14728</t>
  </si>
  <si>
    <t>CANALETA PARA DRENAGEM, EM CONCRETO COM FCK 15MPA, MOLDADA IN LOCO, SEÇÃO 30X20CM, FORMA EM CONTRA BARRANCO, EXCLUSIVE TAMPA, INCLUSIVE ESCAVAÇÃO, REATERRO COM TRANSPORTE E RETIRADA DO MATERIAL ESCAVADO (EM CAÇAMBA)</t>
  </si>
  <si>
    <t>ED-14746</t>
  </si>
  <si>
    <t>CANALETA PARA DRENAGEM, EM CONCRETO COM FCK 15MPA, MOLDADA IN LOCO, SEÇÃO 30X20CM, FORMA EM MADEIRA, COM GRELHA EM BARRA REDONDA DN 12,5MM (1/2") E REQUADRO EM BARRA REDONDA DN 20MM (3/4") COM UMA (1) DEMÃO DE FUNDO ANTICORROSIVO E DUAS (2) DEMÃOS DE PINTURA ESMALTE, INCLUSIVE ESCAVAÇÃO, REATERRO COM TRANSPORTE E RETIRADA DO MATERIAL ESCAVADO (EM CAÇAMBA)</t>
  </si>
  <si>
    <t>ED-14747</t>
  </si>
  <si>
    <t>CANALETA PARA DRENAGEM, EM CONCRETO COM FCK 15MPA, MOLDADA IN LOCO, SEÇÃO 30X20CM, FORMA EM MADEIRA, COM TAMPA EM CONCRETO PARA TRÂNSITO DE PEDESTRE, INCLUSIVE ESCAVAÇÃO, REATERRO COM TRANSPORTE E RETIRADA DO MATERIAL ESCAVADO (EM CAÇAMBA)</t>
  </si>
  <si>
    <t>ED-14748</t>
  </si>
  <si>
    <t>CANALETA PARA DRENAGEM, EM CONCRETO COM FCK 15MPA, MOLDADA IN LOCO, SEÇÃO 30X20CM, FORMA EM MADEIRA, EXCLUSIVE TAMPA, INCLUSIVE ESCAVAÇÃO, REATERRO COM TRANSPORTE E RETIRADA DO MATERIAL ESCAVADO (EM CAÇAMBA)</t>
  </si>
  <si>
    <t>ED-14718</t>
  </si>
  <si>
    <t>CANALETA PARA DRENAGEM, EM CONCRETO COM FCK 15MPA, MOLDADA IN LOCO, SEÇÃO 30X30CM, FORMA EM CONTRA BARRANCO, COM GRELHA EM BARRA REDONDA DN 12,5MM (1/2") E REQUADRO EM BARRA REDONDA DN 20MM (3/4") COM UMA (1) DEMÃO DE FUNDO ANTICORROSIVO E DUAS (2) DEMÃOS DE PINTURA ESMALTE, INCLUSIVE ESCAVAÇÃO, REATERRO COM TRANSPORTE E RETIRADA DO MATERIAL ESCAVADO (EM CAÇAMBA)</t>
  </si>
  <si>
    <t>ED-14719</t>
  </si>
  <si>
    <t>CANALETA PARA DRENAGEM, EM CONCRETO COM FCK 15MPA, MOLDADA IN LOCO, SEÇÃO 30X30CM, FORMA EM CONTRA BARRANCO, COM TAMPA EM CONCRETO  PARA TRÂNSITO DE PEDESTRE, INCLUSIVE ESCAVAÇÃO, REATERRO COM TRANSPORTE E RETIRADA DO MATERIAL ESCAVADO (EM CAÇAMBA)</t>
  </si>
  <si>
    <t>ED-14722</t>
  </si>
  <si>
    <t>CANALETA PARA DRENAGEM, EM CONCRETO COM FCK 15MPA, MOLDADA IN LOCO, SEÇÃO 30X30CM, FORMA EM CONTRA BARRANCO, EXCLUSIVE TAMPA, INCLUSIVE ESCAVAÇÃO, REATERRO COM TRANSPORTE E RETIRADA DO MATERIAL ESCAVADO (EM CAÇAMBA)</t>
  </si>
  <si>
    <t>ED-14737</t>
  </si>
  <si>
    <t>CANALETA PARA DRENAGEM, EM CONCRETO COM FCK 15MPA, MOLDADA IN LOCO, SEÇÃO 30X30CM, FORMA EM MADEIRA, COM GRELHA EM BARRA REDONDA DN 12,5MM (1/2") E REQUADRO EM BARRA REDONDA DN 20MM (3/4") COM UMA (1) DEMÃO DE FUNDO ANTICORROSIVO E DUAS (2) DEMÃOS DE PINTURA ESMALTE, INCLUSIVE ESCAVAÇÃO, REATERRO COM TRANSPORTE E RETIRADA DO MATERIAL ESCAVADO (EM CAÇAMBA)</t>
  </si>
  <si>
    <t>ED-14739</t>
  </si>
  <si>
    <t>CANALETA PARA DRENAGEM, EM CONCRETO COM FCK 15MPA, MOLDADA IN LOCO, SEÇÃO 30X30CM, FORMA EM MADEIRA, COM TAMPA EM CONCRETO  PARA TRÂNSITO DE PEDESTRE, INCLUSIVE ESCAVAÇÃO, REATERRO COM TRANSPORTE E RETIRADA DO MATERIAL ESCAVADO (EM CAÇAMBA)</t>
  </si>
  <si>
    <t>ED-14742</t>
  </si>
  <si>
    <t>CANALETA PARA DRENAGEM, EM CONCRETO COM FCK 15MPA, MOLDADA IN LOCO, SEÇÃO 30X30CM, FORMA EM MADEIRA, EXCLUSIVE TAMPA, INCLUSIVE ESCAVAÇÃO, REATERRO COM TRANSPORTE E RETIRADA DO MATERIAL ESCAVADO (EM CAÇAMBA)</t>
  </si>
  <si>
    <t>ED-14581</t>
  </si>
  <si>
    <t>CANALETA PARA DRENAGEM, EM CONCRETO COM FCK 15MPA, MOLDADA IN LOCO, SEÇÃO 40X40CM, FORMA EM CONTRA BARRANCO, EXCLUSIVE TAMPA, INCLUSIVE ESCAVAÇÃO, REATERRO COM TRANSPORTE E RETIRADA DO MATERIAL ESCAVADO (EM CAÇAMBA)</t>
  </si>
  <si>
    <t>ED-14743</t>
  </si>
  <si>
    <t>CANALETA PARA DRENAGEM, EM CONCRETO COM FCK 15MPA, MOLDADA IN LOCO, SEÇÃO 40X40CM, FORMA EM MADEIRA, EXCLUSIVE TAMPA, INCLUSIVE ESCAVAÇÃO, REATERRO COM TRANSPORTE E RETIRADA DO MATERIAL ESCAVADO (EM CAÇAMBA)</t>
  </si>
  <si>
    <t>ED-14723</t>
  </si>
  <si>
    <t>CANALETA PARA DRENAGEM, EM CONCRETO COM FCK 15MPA, MOLDADA IN LOCO, SEÇÃO 60X60CM, FORMA EM CONTRA BARRANCO, EXCLUSIVE TAMPA, INCLUSIVE ESCAVAÇÃO, REATERRO COM TRANSPORTE E RETIRADA DO MATERIAL ESCAVADO (EM CAÇAMBA)</t>
  </si>
  <si>
    <t>ED-14744</t>
  </si>
  <si>
    <t>CANALETA PARA DRENAGEM, EM CONCRETO COM FCK 15MPA, MOLDADA IN LOCO, SEÇÃO 60X60CM, FORMA EM MADEIRA, EXCLUSIVE TAMPA, INCLUSIVE ESCAVAÇÃO, REATERRO COM TRANSPORTE E RETIRADA DO MATERIAL ESCAVADO (EM CAÇAMBA)</t>
  </si>
  <si>
    <t>ED-14724</t>
  </si>
  <si>
    <t>CANALETA PARA DRENAGEM, EM CONCRETO COM FCK 15MPA, MOLDADA IN LOCO, SEÇÃO 90X90CM, FORMA EM CONTRA BARRANCO, EXCLUSIVE TAMPA, INCLUSIVE ESCAVAÇÃO, REATERRO COM TRANSPORTE E RETIRADA DO MATERIAL ESCAVADO (EM CAÇAMBA)</t>
  </si>
  <si>
    <t>ED-14745</t>
  </si>
  <si>
    <t>CANALETA PARA DRENAGEM, EM CONCRETO COM FCK 15MPA, MOLDADA IN LOCO, SEÇÃO 90X90CM, FORMA EM MADEIRA, EXCLUSIVE TAMPA, INCLUSIVE ESCAVAÇÃO, REATERRO COM TRANSPORTE E RETIRADA DO MATERIAL ESCAVADO (EM CAÇAMBA)</t>
  </si>
  <si>
    <t>TUBULAÇÃO PARA DRENAGEM</t>
  </si>
  <si>
    <t>ED-48669</t>
  </si>
  <si>
    <t>FORNECIMENTO E ASSENTAMENTO DE TUBO PVC RÍGIDO, DRENAGEM/PLUVIAL, PBV - SÉRIE NORMAL, DN 100 MM (4"), INCLUSIVE CONEXÕES</t>
  </si>
  <si>
    <t>ED-48670</t>
  </si>
  <si>
    <t>FORNECIMENTO E ASSENTAMENTO DE TUBO PVC RÍGIDO, DRENAGEM/PLUVIAL, PBV - SÉRIE NORMAL, DN 150 MM (6"), INCLUSIVE CONEXÕES</t>
  </si>
  <si>
    <t>ED-48671</t>
  </si>
  <si>
    <t>FORNECIMENTO E ASSENTAMENTO DE TUBO PVC RÍGIDO, DRENAGEM/PLUVIAL, PBV - SÉRIE NORMAL, DN 200 MM (8"), INCLUSIVE CONEXÕES</t>
  </si>
  <si>
    <t>ED-48667</t>
  </si>
  <si>
    <t>FORNECIMENTO E ASSENTAMENTO DE TUBO PVC RÍGIDO, DRENAGEM/PLUVIAL, PBV - SÉRIE NORMAL, DN 50 MM (2"), INCLUSIVE CONEXÕES</t>
  </si>
  <si>
    <t>ED-48668</t>
  </si>
  <si>
    <t>FORNECIMENTO E ASSENTAMENTO DE TUBO PVC RÍGIDO, DRENAGEM/PLUVIAL, PBV - SÉRIE NORMAL, DN 75 MM (3"), INCLUSIVE CONEXÕES</t>
  </si>
  <si>
    <t>TUBULAÇÃO PERFURADO EM PVC FLEXÍVEL CORRUGADO</t>
  </si>
  <si>
    <t>ED-5371</t>
  </si>
  <si>
    <t>TUBO PERFURADO CORRUGADO EM PEAD PARA DRENAGEM, DN 100MM(4"), EXCLUSIVE ESCAVAÇÃO DE VALA E APLICAÇÃO DE MATERIAL DRENANTE</t>
  </si>
  <si>
    <t>ED-5372</t>
  </si>
  <si>
    <t>TUBO PERFURADO CORRUGADO EM PEAD PARA DRENAGEM, DN 160MM(6"), EXCLUSIVE ESCAVAÇÃO DE VALA E APLICAÇÃO DE MATERIAL DRENANTE</t>
  </si>
  <si>
    <t>ED-5376</t>
  </si>
  <si>
    <t>TUBO PERFURADO CORRUGADO EM PEAD PARA DRENAGEM, DN 200MM(8"), EXCLUSIVE ESCAVAÇÃO DE VALA E APLICAÇÃO DE MATERIAL DRENANTE</t>
  </si>
  <si>
    <t>ED-5370</t>
  </si>
  <si>
    <t>TUBO PERFURADO CORRUGADO EM PEAD PARA DRENAGEM, DN 65MM(2.1/2"), EXCLUSIVE ESCAVAÇÃO DE VALA E APLICAÇÃO DE MATERIAL DRENANTE</t>
  </si>
  <si>
    <t>TUBULAÇÃO DE CONCRETO SIMPLES</t>
  </si>
  <si>
    <t>ED-48687</t>
  </si>
  <si>
    <t>TUBO DE CONCRETO PERFURADO PARA DRENAGEM, DIÂMETRO DE 150MM, INCLUSIVE ASSENTAMENTO, EXCLUSIVE ESCAVAÇÃO</t>
  </si>
  <si>
    <t>ED-9203</t>
  </si>
  <si>
    <t>TUBO DE CONCRETO SIMPLES, CLASSE PS1, DIÂMETRO DE 300MM, INCLUSIVE CARGA E DESCARGA MECÂNICA EM CAMINHÃO, ASSENTAMENTO E REJUNTAMENTO, EXCLUSIVE ESCAVAÇÃO E TRANSPORTE</t>
  </si>
  <si>
    <t>ED-9204</t>
  </si>
  <si>
    <t>TUBO DE CONCRETO SIMPLES, CLASSE PS1, DIÂMETRO DE 400MM, INCLUSIVE CARGA E DESCARGA MECÂNICA EM CAMINHÃO, ASSENTAMENTO E REJUNTAMENTO, EXCLUSIVE ESCAVAÇÃO E TRANSPORTE</t>
  </si>
  <si>
    <t>ED-9205</t>
  </si>
  <si>
    <t>TUBO DE CONCRETO SIMPLES, CLASSE PS1, DIÂMETRO DE 500MM, INCLUSIVE CARGA E DESCARGA MECÂNICA EM CAMINHÃO, ASSENTAMENTO E REJUNTAMENTO, EXCLUSIVE ESCAVAÇÃO E TRANSPORTE</t>
  </si>
  <si>
    <t>ED-9206</t>
  </si>
  <si>
    <t>TUBO DE CONCRETO SIMPLES, CLASSE PS1, DIÂMETRO DE 600MM, INCLUSIVE CARGA E DESCARGA MECÂNICA EM CAMINHÃO, ASSENTAMENTO E REJUNTAMENTO, EXCLUSIVE ESCAVAÇÃO E TRANSPORTE</t>
  </si>
  <si>
    <t>TUBULAÇÃO DE CONCRETO ARMADO</t>
  </si>
  <si>
    <t>ED-9211</t>
  </si>
  <si>
    <t>TUBO DE CONCRETO ARMADO, CLASSE PA1, DIÂMETRO DE 1000MM, INCLUSIVE CARGA E DESCARGA MECÂNICA EM CAMINHÃO, ASSENTAMENTO E REJUNTAMENTO, EXCLUSIVE ESCAVAÇÃO E TRANSPORTE</t>
  </si>
  <si>
    <t>ED-9212</t>
  </si>
  <si>
    <t>TUBO DE CONCRETO ARMADO, CLASSE PA1, DIÂMETRO DE 1200MM, INCLUSIVE CARGA E DESCARGA MECÂNICA EM CAMINHÃO, ASSENTAMENTO E REJUNTAMENTO, EXCLUSIVE ESCAVAÇÃO E TRANSPORTE</t>
  </si>
  <si>
    <t>ED-9213</t>
  </si>
  <si>
    <t>TUBO DE CONCRETO ARMADO, CLASSE PA1, DIÂMETRO DE 1500MM, INCLUSIVE CARGA E DESCARGA MECÂNICA EM CAMINHÃO, ASSENTAMENTO E REJUNTAMENTO, EXCLUSIVE ESCAVAÇÃO E TRANSPORTE</t>
  </si>
  <si>
    <t>ED-9207</t>
  </si>
  <si>
    <t>TUBO DE CONCRETO ARMADO, CLASSE PA1, DIÂMETRO DE 400MM, INCLUSIVE CARGA E DESCARGA MECÂNICA EM CAMINHÃO, ASSENTAMENTO E REJUNTAMENTO, EXCLUSIVE ESCAVAÇÃO E TRANSPORTE</t>
  </si>
  <si>
    <t>ED-9208</t>
  </si>
  <si>
    <t>TUBO DE CONCRETO ARMADO, CLASSE PA1, DIÂMETRO DE 500MM, INCLUSIVE CARGA E DESCARGA MECÂNICA EM CAMINHÃO, ASSENTAMENTO E REJUNTAMENTO, EXCLUSIVE ESCAVAÇÃO E TRANSPORTE</t>
  </si>
  <si>
    <t>ED-9209</t>
  </si>
  <si>
    <t>TUBO DE CONCRETO ARMADO, CLASSE PA1, DIÂMETRO DE 600MM, INCLUSIVE CARGA E DESCARGA MECÂNICA EM CAMINHÃO, ASSENTAMENTO E REJUNTAMENTO, EXCLUSIVE ESCAVAÇÃO E TRANSPORTE</t>
  </si>
  <si>
    <t>ED-9210</t>
  </si>
  <si>
    <t>TUBO DE CONCRETO ARMADO, CLASSE PA1, DIÂMETRO DE 800MM, INCLUSIVE CARGA E DESCARGA MECÂNICA EM CAMINHÃO, ASSENTAMENTO E REJUNTAMENTO, EXCLUSIVE ESCAVAÇÃO E TRANSPORTE</t>
  </si>
  <si>
    <t>GALERIA CELULAR</t>
  </si>
  <si>
    <t>ED-48611</t>
  </si>
  <si>
    <t>ALA DE GALERIA CELULAR B = 1,20 M, EXCLUSIVE BOTA FORA</t>
  </si>
  <si>
    <t>ED-48612</t>
  </si>
  <si>
    <t>ALA DE GALERIA CELULAR B = 1,30 M, EXCLUSIVE BOTA FORA</t>
  </si>
  <si>
    <t>ED-48613</t>
  </si>
  <si>
    <t>ALA DE GALERIA CELULAR B = 1,40 M, EXCLUSIVE BOTA FORA</t>
  </si>
  <si>
    <t>ED-48614</t>
  </si>
  <si>
    <t>ALA DE GALERIA CELULAR B = 1,50 M, EXCLUSIVE BOTA FORA</t>
  </si>
  <si>
    <t>ED-48615</t>
  </si>
  <si>
    <t>ALA DE GALERIA CELULAR B = 1,60 M, EXCLUSIVE BOTA FORA</t>
  </si>
  <si>
    <t>ED-48616</t>
  </si>
  <si>
    <t>ALA DE GALERIA CELULAR B = 1,70 M, EXCLUSIVE BOTA FORA</t>
  </si>
  <si>
    <t>ED-48617</t>
  </si>
  <si>
    <t>ALA DE GALERIA CELULAR B = 1,80 M, EXCLUSIVE BOTA FORA</t>
  </si>
  <si>
    <t>ED-48618</t>
  </si>
  <si>
    <t>ALA DE GALERIA CELULAR B = 1,90 M, EXCLUSIVE BOTA FORA</t>
  </si>
  <si>
    <t>ED-48619</t>
  </si>
  <si>
    <t>ALA DE GALERIA CELULAR B = 2,00 M, EXCLUSIVE BOTA FORA</t>
  </si>
  <si>
    <t>ED-48620</t>
  </si>
  <si>
    <t>ALA DE GALERIA CELULAR B = 2,10 M, EXCLUSIVE BOTA FORA</t>
  </si>
  <si>
    <t>ED-48621</t>
  </si>
  <si>
    <t>ALA DE GALERIA CELULAR B = 2,20 M, EXCLUSIVE BOTA FORA</t>
  </si>
  <si>
    <t>ED-48622</t>
  </si>
  <si>
    <t>ALA DE GALERIA CELULAR B = 2,30 M, EXCLUSIVE BOTA FORA</t>
  </si>
  <si>
    <t>ED-48623</t>
  </si>
  <si>
    <t>ALA DE GALERIA CELULAR B = 2,40 M, EXCLUSIVE BOTA FORA</t>
  </si>
  <si>
    <t>ED-48624</t>
  </si>
  <si>
    <t>ALA DE GALERIA CELULAR B = 2,50 M, EXCLUSIVE BOTA FORA</t>
  </si>
  <si>
    <t>ED-48625</t>
  </si>
  <si>
    <t>ALA DE GALERIA CELULAR B = 2,60 M, EXCLUSIVE BOTA FORA</t>
  </si>
  <si>
    <t>ED-48626</t>
  </si>
  <si>
    <t>ALA DE GALERIA CELULAR B = 2,70 M, EXCLUSIVE BOTA FORA</t>
  </si>
  <si>
    <t>ED-48627</t>
  </si>
  <si>
    <t>ALA DE GALERIA CELULAR B = 2,80 M, EXCLUSIVE BOTA FORA</t>
  </si>
  <si>
    <t>ED-48628</t>
  </si>
  <si>
    <t>ALA DE GALERIA CELULAR B = 2,90 M, EXCLUSIVE BOTA FORA</t>
  </si>
  <si>
    <t>ED-48629</t>
  </si>
  <si>
    <t>ALA DE GALERIA CELULAR B = 3,00 M, EXCLUSIVE BOTA FORA</t>
  </si>
  <si>
    <t>ED-48544</t>
  </si>
  <si>
    <t>ALA DE REDE TUBULAR DN 1000, EXCLUSIVE BOTA FORA</t>
  </si>
  <si>
    <t>ED-48545</t>
  </si>
  <si>
    <t>ALA DE REDE TUBULAR DN 1100, EXCLUSIVE BOTA FORA</t>
  </si>
  <si>
    <t>ED-48546</t>
  </si>
  <si>
    <t>ALA DE REDE TUBULAR DN 1200, EXCLUSIVE BOTA FORA</t>
  </si>
  <si>
    <t>ED-48547</t>
  </si>
  <si>
    <t>ALA DE REDE TUBULAR DN 1300, EXCLUSIVE BOTA FORA</t>
  </si>
  <si>
    <t>ED-48548</t>
  </si>
  <si>
    <t>ALA DE REDE TUBULAR DN 1500, EXCLUSIVE BOTA FORA</t>
  </si>
  <si>
    <t>ED-48539</t>
  </si>
  <si>
    <t>ALA DE REDE TUBULAR DN 500, EXCLUSIVE BOTA FORA</t>
  </si>
  <si>
    <t>ED-48540</t>
  </si>
  <si>
    <t>ALA DE REDE TUBULAR DN 600, EXCLUSIVE BOTA FORA</t>
  </si>
  <si>
    <t>ED-48541</t>
  </si>
  <si>
    <t>ALA DE REDE TUBULAR DN 700, EXCLUSIVE BOTA FORA</t>
  </si>
  <si>
    <t>ED-48542</t>
  </si>
  <si>
    <t>ALA DE REDE TUBULAR DN 800, EXCLUSIVE BOTA FORA</t>
  </si>
  <si>
    <t>ED-48543</t>
  </si>
  <si>
    <t>ALA DE REDE TUBULAR DN 900, EXCLUSIVE BOTA FORA</t>
  </si>
  <si>
    <t xml:space="preserve">CHAMINÉ DE POÇO DE VISITA </t>
  </si>
  <si>
    <t>ED-48568</t>
  </si>
  <si>
    <t>CHAMINÉ DE POÇO DE VISITA TIPO "A", EM ALVENARIA COM DEGRAUS DE AÇO CA-50</t>
  </si>
  <si>
    <t>ED-48569</t>
  </si>
  <si>
    <t>CHAMINÉ DE POÇO DE VISITA TIPO "B", EM ANEL DE CONCRETO CA-1 COM DEGRAUS DE AÇO CA-50</t>
  </si>
  <si>
    <t>POÇO DE VISITA PARA REDE TUBULAR</t>
  </si>
  <si>
    <t>ED-48636</t>
  </si>
  <si>
    <t>POÇO DE VISITA PARA REDE TUBULAR TIPO A DN 1000, EXCLUSIVE ESCAVAÇÃO, REATERRO E BOTA FORA</t>
  </si>
  <si>
    <t>ED-48637</t>
  </si>
  <si>
    <t>POÇO DE VISITA PARA REDE TUBULAR TIPO A DN 1100, EXCLUSIVE ESCAVAÇÃO, REATERRO E BOTA FORA</t>
  </si>
  <si>
    <t>ED-48638</t>
  </si>
  <si>
    <t>POÇO DE VISITA PARA REDE TUBULAR TIPO A DN 1200, EXCLUSIVE ESCAVAÇÃO, REATERRO E BOTA FORA</t>
  </si>
  <si>
    <t>ED-48639</t>
  </si>
  <si>
    <t>POÇO DE VISITA PARA REDE TUBULAR TIPO A DN 1300, EXCLUSIVE ESCAVAÇÃO, REATERRO E BOTA FORA</t>
  </si>
  <si>
    <t>ED-48640</t>
  </si>
  <si>
    <t>POÇO DE VISITA PARA REDE TUBULAR TIPO A DN 1500, EXCLUSIVE ESCAVAÇÃO, REATERRO E BOTA FORA</t>
  </si>
  <si>
    <t>ED-48630</t>
  </si>
  <si>
    <t>POÇO DE VISITA PARA REDE TUBULAR TIPO A DN 500, EXCLUSIVE ESCAVAÇÃO, REATERRO E BOTA FORA</t>
  </si>
  <si>
    <t>ED-48631</t>
  </si>
  <si>
    <t>POÇO DE VISITA PARA REDE TUBULAR TIPO A DN 600, EXCLUSIVE ESCAVAÇÃO, REATERRO E BOTA FORA</t>
  </si>
  <si>
    <t>ED-48632</t>
  </si>
  <si>
    <t>POÇO DE VISITA PARA REDE TUBULAR TIPO A DN 700, EXCLUSIVE ESCAVAÇÃO, REATERRO E BOTA FORA</t>
  </si>
  <si>
    <t>ED-48634</t>
  </si>
  <si>
    <t>POÇO DE VISITA PARA REDE TUBULAR TIPO A DN 800, EXCLUSIVE ESCAVAÇÃO, REATERRO E BOTA FORA</t>
  </si>
  <si>
    <t>ED-48635</t>
  </si>
  <si>
    <t>POÇO DE VISITA PARA REDE TUBULAR TIPO A DN 900, EXCLUSIVE ESCAVAÇÃO, REATERRO E BOTA FORA</t>
  </si>
  <si>
    <t>ED-48646</t>
  </si>
  <si>
    <t>POÇO DE VISITA PARA REDE TUBULAR TIPO B DN 1000, EXCLUSIVE ESCAVAÇÃO, REATERRO E BOTA FORA</t>
  </si>
  <si>
    <t>ED-48647</t>
  </si>
  <si>
    <t>POÇO DE VISITA PARA REDE TUBULAR TIPO B DN 1100, EXCLUSIVE ESCAVAÇÃO, REATERRO E BOTA FORA</t>
  </si>
  <si>
    <t>ED-48648</t>
  </si>
  <si>
    <t>POÇO DE VISITA PARA REDE TUBULAR TIPO B DN 1200, EXCLUSIVE ESCAVAÇÃO, REATERRO E BOTA FORA</t>
  </si>
  <si>
    <t>ED-48649</t>
  </si>
  <si>
    <t>POÇO DE VISITA PARA REDE TUBULAR TIPO B DN 1300, EXCLUSIVE ESCAVAÇÃO, REATERRO E BOTA FORA</t>
  </si>
  <si>
    <t>ED-48650</t>
  </si>
  <si>
    <t>POÇO DE VISITA PARA REDE TUBULAR TIPO B DN 1500, EXCLUSIVE ESCAVAÇÃO, REATERRO E BOTA FORA</t>
  </si>
  <si>
    <t>ED-48641</t>
  </si>
  <si>
    <t>POÇO DE VISITA PARA REDE TUBULAR TIPO B DN 500, EXCLUSIVE ESCAVAÇÃO, REATERRO E BOTA FORA</t>
  </si>
  <si>
    <t>ED-48642</t>
  </si>
  <si>
    <t>POÇO DE VISITA PARA REDE TUBULAR TIPO B DN 600, EXCLUSIVE ESCAVAÇÃO, REATERRO E BOTA FORA</t>
  </si>
  <si>
    <t>ED-48643</t>
  </si>
  <si>
    <t>POÇO DE VISITA PARA REDE TUBULAR TIPO B DN 700, EXCLUSIVE ESCAVAÇÃO, REATERRO E BOTA FORA</t>
  </si>
  <si>
    <t>ED-48644</t>
  </si>
  <si>
    <t>POÇO DE VISITA PARA REDE TUBULAR TIPO B DN 800, EXCLUSIVE ESCAVAÇÃO, REATERRO E BOTA FORA</t>
  </si>
  <si>
    <t>ED-48645</t>
  </si>
  <si>
    <t>POÇO DE VISITA PARA REDE TUBULAR TIPO B DN 900, EXCLUSIVE ESCAVAÇÃO, REATERRO E BOTA FORA</t>
  </si>
  <si>
    <t>ED-48656</t>
  </si>
  <si>
    <t>POÇO DE VISITA PARA REDE TUBULAR TIPO C DN 1000, EXCLUSIVE ESCAVAÇÃO, REATERRO E BOTA FORA</t>
  </si>
  <si>
    <t>ED-48657</t>
  </si>
  <si>
    <t>POÇO DE VISITA PARA REDE TUBULAR TIPO C DN 1100, EXCLUSIVE ESCAVAÇÃO, REATERRO E BOTA FORA</t>
  </si>
  <si>
    <t>ED-48658</t>
  </si>
  <si>
    <t>POÇO DE VISITA PARA REDE TUBULAR TIPO C DN 1200, EXCLUSIVE ESCAVAÇÃO, REATERRO E BOTA FORA</t>
  </si>
  <si>
    <t>ED-48659</t>
  </si>
  <si>
    <t>POÇO DE VISITA PARA REDE TUBULAR TIPO C DN 1300, EXCLUSIVE ESCAVAÇÃO, REATERRO E BOTA FORA</t>
  </si>
  <si>
    <t>ED-48660</t>
  </si>
  <si>
    <t>POÇO DE VISITA PARA REDE TUBULAR TIPO C DN 1500, EXCLUSIVE ESCAVAÇÃO, REATERRO E BOTA FORA</t>
  </si>
  <si>
    <t>ED-48651</t>
  </si>
  <si>
    <t>POÇO DE VISITA PARA REDE TUBULAR TIPO C DN 500, EXCLUSIVE ESCAVAÇÃO, REATERRO E BOTA FORA</t>
  </si>
  <si>
    <t>ED-48652</t>
  </si>
  <si>
    <t>POÇO DE VISITA PARA REDE TUBULAR TIPO C DN 600, EXCLUSIVE ESCAVAÇÃO, REATERRO E BOTA FORA</t>
  </si>
  <si>
    <t>ED-48653</t>
  </si>
  <si>
    <t>POÇO DE VISITA PARA REDE TUBULAR TIPO C DN 700, EXCLUSIVE ESCAVAÇÃO, REATERRO E BOTA FORA</t>
  </si>
  <si>
    <t>ED-48654</t>
  </si>
  <si>
    <t>POÇO DE VISITA PARA REDE TUBULAR TIPO C DN 800, EXCLUSIVE ESCAVAÇÃO, REATERRO E BOTA FORA</t>
  </si>
  <si>
    <t>ED-48655</t>
  </si>
  <si>
    <t>POÇO DE VISITA PARA REDE TUBULAR TIPO C DN 900, EXCLUSIVE ESCAVAÇÃO, REATERRO E BOTA FORA</t>
  </si>
  <si>
    <t>TAMPÃO PARA POÇO DE VISITA</t>
  </si>
  <si>
    <t>ED-48666</t>
  </si>
  <si>
    <t>TAMPÃO CIRCULAR EM FERRO FUNDIDO PARA POÇO DE VISITA, ARTICULADO COM DIÂMETRO DE 60CM, CLASSE 400, INCLUSIVE ASSENTAMENTO, EXCLUSIVE POÇO DE VISITA</t>
  </si>
  <si>
    <t>BOCA DE LOBO</t>
  </si>
  <si>
    <t>ED-48551</t>
  </si>
  <si>
    <t>BOCA DE LOBO DUPLA (TIPO B - CONCRETO), QUADRO, GRELHA E CANTONEIRA, INCLUSIVE ESCAVAÇÃO, REATERRO E BOTA-FORA</t>
  </si>
  <si>
    <t>ED-48549</t>
  </si>
  <si>
    <t>BOCA DE LOBO SIMPLES (TIPO A - FERRO FUNDIDO), QUADRO, GRELHA E CANTONEIRA, INCLUSIVE ESCAVAÇÃO, REATERRO E BOTA-FORA</t>
  </si>
  <si>
    <t>ED-48550</t>
  </si>
  <si>
    <t>BOCA DE LOBO SIMPLES (TIPO B - CONCRETO), QUADRO, GRELHA E CANTONEIRA, INCLUSIVE ESCAVAÇÃO, REATERRO E BOTA-FORA</t>
  </si>
  <si>
    <t xml:space="preserve">CAIXA DE CAPTAÇÃO E DRENAGEM </t>
  </si>
  <si>
    <t>ED-48572</t>
  </si>
  <si>
    <t>CAIXA DE CAPTAÇÃO E DRENAGEM TIPO A (100 X 100 X 120 CM), D = 500 MM A 1500MM, INCLUSIVE ESCAVAÇÃO, REATERRO E BOTA FORA</t>
  </si>
  <si>
    <t>ED-48573</t>
  </si>
  <si>
    <t>CAIXA DE CAPTAÇÃO E DRENAGEM TIPO A (120 X 120 X 150 CM), D = 500 MM A 1500MM, INCLUSIVE ESCAVAÇÃO, REATERRO E BOTA FORA</t>
  </si>
  <si>
    <t>ED-48574</t>
  </si>
  <si>
    <t>CAIXA DE CAPTAÇÃO E DRENAGEM TIPO B D = 500 MM</t>
  </si>
  <si>
    <t>ED-48575</t>
  </si>
  <si>
    <t>CAIXA DE CAPTAÇÃO E DRENAGEM TIPO B (100 X 100 X 120 CM), D = 500 MM A 1500MM, INCLUSIVE ESCAVAÇÃO, REATERRO E BOTA FORA</t>
  </si>
  <si>
    <t>ED-48576</t>
  </si>
  <si>
    <t>CAIXA DE CAPTAÇÃO E DRENAGEM TIPO B (120 X 120 X 150 CM), D = 500 MM A 1500MM, INCLUSIVE ESCAVAÇÃO, REATERRO E BOTA FORA</t>
  </si>
  <si>
    <t>ED-48578</t>
  </si>
  <si>
    <t>CAIXA DE CAPTAÇÃO E DRENAGEM TIPO C (100 X 100 X 120 CM), D = 500 MM A 1500MM, INCLUSIVE ESCAVAÇÃO, REATERRO E BOTA FORA</t>
  </si>
  <si>
    <t>ED-48579</t>
  </si>
  <si>
    <t>CAIXA DE CAPTAÇÃO E DRENAGEM TIPO C (120 X 120 X 150 CM), D = 500 MM A 1500MM, INCLUSIVE ESCAVAÇÃO, REATERRO E BOTA FORA</t>
  </si>
  <si>
    <t>ED-48582</t>
  </si>
  <si>
    <t>CAIXA DE CAPTAÇÃO E DRENAGEM TIPO E (100 X 100 X 120 CM), D = 500 MM A 1500MM, INCLUSIVE ESCAVAÇÃO, REATERRO E BOTA FORA</t>
  </si>
  <si>
    <t>ED-48583</t>
  </si>
  <si>
    <t>CAIXA DE CAPTAÇÃO E DRENAGEM TIPO E (120 X 120 X 150 CM), D = 500 MM A 1500MM, INCLUSIVE ESCAVAÇÃO, REATERRO E BOTA FORA</t>
  </si>
  <si>
    <t>ED-48584</t>
  </si>
  <si>
    <t>CAIXA DE CAPTAÇÃO E DRENAGEM TIPO F (100 X 100 X 120 CM), D = 500 MM A 1500MM, INCLUSIVE ESCAVAÇÃO, REATERRO E BOTA FORA</t>
  </si>
  <si>
    <t>ED-48585</t>
  </si>
  <si>
    <t>CAIXA DE CAPTAÇÃO E DRENAGEM TIPO F (120 X 120 X 150 CM), D = 500 MM A 1500MM, INCLUSIVE ESCAVAÇÃO, REATERRO E BOTA FORA</t>
  </si>
  <si>
    <t>ED-48571</t>
  </si>
  <si>
    <t>CAIXAS DE CAPTAÇÃO E DRENAGEM TIPO A D = 500 MM</t>
  </si>
  <si>
    <t>ED-48577</t>
  </si>
  <si>
    <t>CAIXAS DE CAPTAÇÃO E DRENAGEM TIPO C D = 500 MM</t>
  </si>
  <si>
    <t>CAIXA DE AREIA</t>
  </si>
  <si>
    <t>ED-48587</t>
  </si>
  <si>
    <t>CAIXA DE AREIA 100 X 100 X 100 CM</t>
  </si>
  <si>
    <t>ED-48586</t>
  </si>
  <si>
    <t>CAIXA DE AREIA 50 X 60 X 70 CM</t>
  </si>
  <si>
    <t xml:space="preserve">DESCIDA D´ÁGUA TIPO CALHA </t>
  </si>
  <si>
    <t>ED-48603</t>
  </si>
  <si>
    <t>DESCIDA D´ÁGUA TIPO CALHA DN 1000, EXCLUSIVE BOTA FORA</t>
  </si>
  <si>
    <t>ED-48604</t>
  </si>
  <si>
    <t>DESCIDA D´ÁGUA TIPO CALHA DN 1100, EXCLUSIVE BOTA FORA</t>
  </si>
  <si>
    <t>ED-48605</t>
  </si>
  <si>
    <t>DESCIDA D´ÁGUA TIPO CALHA DN 1200, EXCLUSIVE BOTA FORA</t>
  </si>
  <si>
    <t>ED-48606</t>
  </si>
  <si>
    <t>DESCIDA D´ÁGUA TIPO CALHA DN 1300, EXCLUSIVE BOTA FORA</t>
  </si>
  <si>
    <t>ED-48607</t>
  </si>
  <si>
    <t>DESCIDA D´ÁGUA TIPO CALHA DN 1500, EXCLUSIVE BOTA FORA</t>
  </si>
  <si>
    <t>ED-48598</t>
  </si>
  <si>
    <t>DESCIDA D´ÁGUA TIPO CALHA DN 500, EXCLUSIVE BOTA FORA</t>
  </si>
  <si>
    <t>ED-48599</t>
  </si>
  <si>
    <t>DESCIDA D´ÁGUA TIPO CALHA DN 600, EXCLUSIVE BOTA FORA</t>
  </si>
  <si>
    <t>ED-48600</t>
  </si>
  <si>
    <t>DESCIDA D´ÁGUA TIPO CALHA DN 700, EXCLUSIVE BOTA FORA</t>
  </si>
  <si>
    <t>ED-48601</t>
  </si>
  <si>
    <t>DESCIDA D´ÁGUA TIPO CALHA DN 800, EXCLUSIVE BOTA FORA</t>
  </si>
  <si>
    <t>ED-48602</t>
  </si>
  <si>
    <t>DESCIDA D´ÁGUA TIPO CALHA DN 900, EXCLUSIVE BOTA FORA</t>
  </si>
  <si>
    <t xml:space="preserve">DESCIDA D´ÁGUA TIPO DEGRAU </t>
  </si>
  <si>
    <t>ED-48593</t>
  </si>
  <si>
    <t>DESCIDA D´ÁGUA TIPO DEGRAU DN 1000, EXCLUSIVE BOTA FORA</t>
  </si>
  <si>
    <t>ED-48594</t>
  </si>
  <si>
    <t>DESCIDA D´ÁGUA TIPO DEGRAU DN 1100, EXCLUSIVE BOTA FORA</t>
  </si>
  <si>
    <t>ED-48595</t>
  </si>
  <si>
    <t>DESCIDA D´ÁGUA TIPO DEGRAU DN 1200, EXCLUSIVE BOTA FORA</t>
  </si>
  <si>
    <t>ED-48596</t>
  </si>
  <si>
    <t>DESCIDA D´ÁGUA TIPO DEGRAU DN 1300, EXCLUSIVE BOTA FORA</t>
  </si>
  <si>
    <t>ED-48597</t>
  </si>
  <si>
    <t>DESCIDA D´ÁGUA TIPO DEGRAU DN 1500, EXCLUSIVE BOTA FORA</t>
  </si>
  <si>
    <t>ED-48588</t>
  </si>
  <si>
    <t>DESCIDA D´ÁGUA TIPO DEGRAU DN 500, EXCLUSIVE BOTA FORA</t>
  </si>
  <si>
    <t>ED-48589</t>
  </si>
  <si>
    <t>DESCIDA D´ÁGUA TIPO DEGRAU DN 600, EXCLUSIVE BOTA FORA</t>
  </si>
  <si>
    <t>ED-48590</t>
  </si>
  <si>
    <t>DESCIDA D´ÁGUA TIPO DEGRAU DN 700, EXCLUSIVE BOTA FORA</t>
  </si>
  <si>
    <t>ED-48591</t>
  </si>
  <si>
    <t>DESCIDA D´ÁGUA TIPO DEGRAU DN 800, EXCLUSIVE BOTA FORA</t>
  </si>
  <si>
    <t>ED-48592</t>
  </si>
  <si>
    <t>DESCIDA D´ÁGUA TIPO DEGRAU DN 900, EXCLUSIVE BOTA FORA</t>
  </si>
  <si>
    <t>VALA DE INFILTRAÇÃO</t>
  </si>
  <si>
    <t>ED-48697</t>
  </si>
  <si>
    <t>VALA DE INFILTRAÇÃO E DRENAGEM 100 X 300 X 100 CM, INCLUSIVE ESCAVAÇÃO E BOTA FORA</t>
  </si>
  <si>
    <t>ED-48691</t>
  </si>
  <si>
    <t>VALA DE INFILTRAÇÃO E DRENAGEM 40 X 120 X 40 CM, INCLUSIVE ESCAVAÇÃO E BOTA FORA</t>
  </si>
  <si>
    <t>ED-48692</t>
  </si>
  <si>
    <t>VALA DE INFILTRAÇÃO E DRENAGEM 50 X 150 X 50 CM, INCLUSIVE ESCAVAÇÃO E BOTA FORA</t>
  </si>
  <si>
    <t>ED-48693</t>
  </si>
  <si>
    <t>VALA DE INFILTRAÇÃO E DRENAGEM 60 X 180 X 60 CM, INCLUSIVE ESCAVAÇÃO E BOTA FORA</t>
  </si>
  <si>
    <t>ED-48694</t>
  </si>
  <si>
    <t>VALA DE INFILTRAÇÃO E DRENAGEM 70 X 210 X 70 CM, INCLUSIVE ESCAVAÇÃO E BOTA FORA</t>
  </si>
  <si>
    <t>ED-48695</t>
  </si>
  <si>
    <t>VALA DE INFILTRAÇÃO E DRENAGEM 80 X 240 X 80 CM, INCLUSIVE ESCAVAÇÃO E BOTA FORA</t>
  </si>
  <si>
    <t>ED-48696</t>
  </si>
  <si>
    <t>VALA DE INFILTRAÇÃO E DRENAGEM 90 X 270 X 90 CM, INCLUSIVE ESCAVAÇÃO E BOTA FORA</t>
  </si>
  <si>
    <t>SARJETA</t>
  </si>
  <si>
    <t>ED-14762</t>
  </si>
  <si>
    <t>SARJETA DE CONCRETO URBANO (SCU), TIPO 1, COM FCK 15 MPA, LARGURA DE 50CM COM INCLINAÇÃO DE 3%, ESP. 7CM, PADRÃO DER-MG, EXCLUSIVE MEIO-FIO, INCLUSIVE ESCAVAÇÃO, APILAOMENTO E TRANSPORTE COM RETIRADA DO MATERIAL ESCAVADO (EM CAÇAMBA)</t>
  </si>
  <si>
    <t>ED-14763</t>
  </si>
  <si>
    <t>SARJETA DE CONCRETO URBANO (SCU), TIPO 2, COM FCK 15 MPA, LARGURA DE 50CM COM INCLINAÇÃO DE 15%, ESP. 7CM, PADRÃO DER-MG, EXCLUSIVE MEIO-FIO, INCLUSIVE ESCAVAÇÃO, APILAOMENTO E TRANSPORTE COM RETIRADA DO MATERIAL ESCAVADO (EM CAÇAMBA)</t>
  </si>
  <si>
    <t>ED-14764</t>
  </si>
  <si>
    <t>SARJETA DE CONCRETO URBANO (SCU), TIPO 3, COM FCK 15 MPA, LARGURA DE 50CM COM INCLINAÇÃO DE 25%, ESP. 7CM, PADRÃO DER-MG, EXCLUSIVE MEIO-FIO, INCLUSIVE ESCAVAÇÃO, APILAOMENTO E TRANSPORTE COM RETIRADA DO MATERIAL ESCAVADO (EM CAÇAMBA)</t>
  </si>
  <si>
    <t>PREVENÇÃO E COMBATE A INCÊNDIO</t>
  </si>
  <si>
    <t>ELETROBOMBA E ACESSÓRIOS</t>
  </si>
  <si>
    <t>ED-50186</t>
  </si>
  <si>
    <t>CILINDRO DE PRESSÃO OU MOLA PNEUMÁTICA DE DIÂMETRO 150mm, COMPRIMENTO DE 1,20m COM GARRAS PARA FIXAÇÃO NA PAREDE</t>
  </si>
  <si>
    <t>ED-50198</t>
  </si>
  <si>
    <t>MANÔMETRO WILLY, MOD. 2 1/2", ESCALA DE LEITURA DE 0 A 100 PSI</t>
  </si>
  <si>
    <t>ED-50185</t>
  </si>
  <si>
    <t>PRESSOSTATO TELEMECANIQUE, MODELO XML B004 A2S11, COM ESCALA DE 3 A 58 PSI</t>
  </si>
  <si>
    <t>ED-50187</t>
  </si>
  <si>
    <t>SIRENE PARA ALARME DE BOMBA EM FUNCIONAMENTO, 220V</t>
  </si>
  <si>
    <t>ABRIGO, HIDRANTE, MANGUEIRA E EXTINTOR</t>
  </si>
  <si>
    <t>ED-22698</t>
  </si>
  <si>
    <t>ABRIGO EM CHAPA DE AÇO CARBONO DE SOBREPOR, PINTADO DE VERMELHO NAS DIMENSÕES (75X30X25)CM COM UMA PORTA COM VIDRO TRANSPARENTE COM A INSCRIÇÃO "INCÊNDIO", PARA EXTINTOR, FORNECIMENTO E INSTALAÇÃO, EXCLUSIVE EXTINTOR</t>
  </si>
  <si>
    <t>ED-50177</t>
  </si>
  <si>
    <t>ABRIGO EM CHAPA DE AÇO CARBONO DE SOBREPOR, PINTADO DE VERMELHO NAS DIMENSÕES (90X60X17)CM COM UMA PORTA COM VIDRO TRANSPARENTE COM A INSCRIÇÃO "INCÊNDIO", INCLUINDO SUPORTE BASCULANTE PARA MANGUEIRA - FORNECIMENTO E INSTALAÇÃO, EXCLUSIVE MANGUEIRA, REGISTRO GLOBO E ACESSÓRIOS</t>
  </si>
  <si>
    <t>ED-22701</t>
  </si>
  <si>
    <t>ABRIGO EM CHAPA DE AÇO CARBONO DE SOBREPOR, PINTADO DE VERMELHO NAS DIMENSÕES (90X60X17)CM COM UMA PORTA COM VIDRO TRANSPARENTE COM A INSCRIÇÃO "INCÊNDIO", INCLUINDO SUPORTE BASCULANTE PARA MANGUEIRA, MANGUEIRA TIPO 1 COMPRIMENTO 15M, REGISTRO GLOBO E ACESSÓRIOS, FORNECIMENTO E INSTALAÇÃO</t>
  </si>
  <si>
    <t>ED-22714</t>
  </si>
  <si>
    <t>ABRIGO EM CHAPA DE AÇO CARBONO DE SOBREPOR, PINTADO DE VERMELHO NAS DIMENSÕES (90X60X17)CM COM UMA PORTA COM VIDRO TRANSPARENTE COM A INSCRIÇÃO "INCÊNDIO", INCLUINDO SUPORTE BASCULANTE PARA MANGUEIRA, MANGUEIRA TIPO 2 COMPRIMENTO 15M, REGISTRO GLOBO E ACESSÓRIOS, FORNECIMENTO E INSTALAÇÃO</t>
  </si>
  <si>
    <t>ED-50181</t>
  </si>
  <si>
    <t>ADAPTADOR EM LATÃO PARA INSTALAÇÃO PREDIAL DE COMBATE A INCÊNDIO ENGATE RÁPIDO 1.1/2" X ROSCA INTERNA 5 FIOS 2.1/2", FORNECIMENTO E INSTALAÇÃO</t>
  </si>
  <si>
    <t>ED-50182</t>
  </si>
  <si>
    <t>ADAPTADOR EM LATÃO PARA INSTALAÇÃO PREDIAL DE COMBATE A INCÊNDIO ENGATE RÁPIDO 2.1/2" X ROSCA INTERNA 5 FIOS 2.1/2", FORNECIMENTO E INSTALAÇÃO</t>
  </si>
  <si>
    <t>ED-50194</t>
  </si>
  <si>
    <t>BASE DECORATIVA PARA EXTINTORES</t>
  </si>
  <si>
    <t>ED-50188</t>
  </si>
  <si>
    <t>CHAVE PARA CONEXÕES DE ENGATE RÁPIDO TIPO STORZ, 63X38MM</t>
  </si>
  <si>
    <t>ED-50189</t>
  </si>
  <si>
    <t>ESGUICHO TIPO AGULHETA COM JUNTA DE UNIÃO ENGATE RÁPIDO DN 38MM, FORNECIMENTO E INSTALAÇÃO</t>
  </si>
  <si>
    <t>ED-50190</t>
  </si>
  <si>
    <t>EXTINTOR DE GÁS CARBÔNICO 5-B:C, CAPACIDADE 6 KG</t>
  </si>
  <si>
    <t>ED-50191</t>
  </si>
  <si>
    <t>EXTINTOR DE INCÊNDIO ÁGUA PRESSURIZADA 2-A, CAPACIDADE 10 L</t>
  </si>
  <si>
    <t>ED-50193</t>
  </si>
  <si>
    <t>EXTINTOR DE INCÊNDIO TIPO PÓ QUÍMICO 2-A:20-B:C, CAPACIDADE 6 KG</t>
  </si>
  <si>
    <t>ED-50192</t>
  </si>
  <si>
    <t>EXTINTOR DE INCÊNDIO TIPO PÓ QUÍMICO 20-B:C, CAPACIDADE 6 KG</t>
  </si>
  <si>
    <t>ED-50195</t>
  </si>
  <si>
    <t>HIDRANTE DE RECALQUE COMPLETO EM CAIXA DE ALVENARIA</t>
  </si>
  <si>
    <t>ED-50197</t>
  </si>
  <si>
    <t>MANGUEIRA DE FIBRA SINTÉTICA E BORRACHA PARA INCÊNDIO TIPO 1, DN 38MM, COMPRIMENTO 15M, FORNECIMENTO E INSTALAÇÃO</t>
  </si>
  <si>
    <t>ED-22707</t>
  </si>
  <si>
    <t>MANGUEIRA DE FIBRA SINTÉTICA E BORRACHA PARA INCÊNDIO TIPO 2, DN 38MM, COMPRIMENTO 15M, FORNECIMENTO E INSTALAÇÃO</t>
  </si>
  <si>
    <t>REGISTRO GLOBO</t>
  </si>
  <si>
    <t>ED-50208</t>
  </si>
  <si>
    <t>REGISTRO TIPO GLOBO ANGULAR, COM 45 GRAUS, DN 2.1/2" (63 MM), PN16, EM LATÃO COM VOLANTE PARA HIDRANTE - FORNECIMENTO E INSTALAÇÃO</t>
  </si>
  <si>
    <t>ED-50210</t>
  </si>
  <si>
    <t>REGISTRO TIPO GLOBO, DN 1" (25 MM), PN16, EM LATAO COM VOLANTE, EXTREMIDADES ROSCADAS  - FORNECIMENTO E INSTALAÇÃO</t>
  </si>
  <si>
    <t>ED-50209</t>
  </si>
  <si>
    <t>REGISTRO TIPO GLOBO, DN 1.1/2" (15 MM), PN16, EM LATAO COM VOLANTE, EXTREMIDADES ROSCADAS  - FORNECIMENTO E INSTALAÇÃO</t>
  </si>
  <si>
    <t>ED-50211</t>
  </si>
  <si>
    <t>REGISTRO TIPO GLOBO, DN 2.1/2" (63 MM), PN16, EM LATAO COM VOLANTE, EXTREMIDADES ROSCADAS  - FORNECIMENTO E INSTALAÇÃO</t>
  </si>
  <si>
    <t>LUMINÁRIA DE EMERGÊNCIA</t>
  </si>
  <si>
    <t>ED-26993</t>
  </si>
  <si>
    <t>LUMINÁRIA DE EMERGÊNCIA AUTÔNOMA, TIPO LED COM DOIS FARÓIS, POTÊNCIA TOTAL DE 8W, FORNECIMENTO E INSTALAÇÃO</t>
  </si>
  <si>
    <t>ED-26989</t>
  </si>
  <si>
    <t>LUMINÁRIA DE EMERGÊNCIA AUTÔNOMA, TIPO LED POTÊNCIA TOTAL DE 2W, FORNECIMENTO E INSTALAÇÃO</t>
  </si>
  <si>
    <t>SISTEMA DE DETECÇÃO E ALARME DE INCÊNDIO (SDAI)</t>
  </si>
  <si>
    <t>ED-50180</t>
  </si>
  <si>
    <t>ACIONADOR MANUAL DE ALARME DE INCÊNDIO, INCLUSIVE FORNECIMENTO E INSTALAÇÃO, EXCLUSIVE CABO DE 4 VIAS PARA ALARME</t>
  </si>
  <si>
    <t>ED-50218</t>
  </si>
  <si>
    <t>CANOPLA PARA SPRINKLER</t>
  </si>
  <si>
    <t>ED-4855</t>
  </si>
  <si>
    <t>CENTRAL DE ALARME DE INCÊNDIO ENDEREÇÁVEL PARA 24 LAÇOS, INCLUSIVE FORNECIMENTO E INSTALAÇÃO, EXCLUSIVE CABO DE 4 VIAS PARA ALARME</t>
  </si>
  <si>
    <t>ED-4859</t>
  </si>
  <si>
    <t>DETECTOR DE FUMAÇA ÓPTICO, INCLUSIVE FORNECIMENTO E INSTALAÇÃO, EXCLUSIVE CABO DE 4 VIAS PARA ALARME</t>
  </si>
  <si>
    <t>ED-4856</t>
  </si>
  <si>
    <t>ISOLADOR DE LAÇO, INCLUSIVE FORNECIMENTO E INSTALAÇÃO, EXCLUSIVE CABO DE 4 VIAS PARA ALARME</t>
  </si>
  <si>
    <t>ED-4860</t>
  </si>
  <si>
    <t>SINALIZADOR AUDIOVISUAL ENDEREÇÁVEL, INCLUSIVE FORNECIMENTO E INSTALAÇÃO, EXCLUSIVE CABO DE 4 VIAS PARA ALARME</t>
  </si>
  <si>
    <t>ED-50215</t>
  </si>
  <si>
    <t>SPRINKLER PENDENTE 15 MM (1/2") 141º C</t>
  </si>
  <si>
    <t>ED-50212</t>
  </si>
  <si>
    <t>SPRINKLER PENDENTE 15 MM (1/2") 68º C</t>
  </si>
  <si>
    <t>ED-50213</t>
  </si>
  <si>
    <t>SPRINKLER PENDENTE 15 MM (1/2") 79º C</t>
  </si>
  <si>
    <t>ED-50214</t>
  </si>
  <si>
    <t>SPRINKLER PENDENTE 15 MM (1/2") 93º C</t>
  </si>
  <si>
    <t>INSTALAÇÕES DE GASES</t>
  </si>
  <si>
    <t>REGISTRO</t>
  </si>
  <si>
    <t>ED-49827</t>
  </si>
  <si>
    <t>REGISTRO DE BLOQUEIO EM LATÃO, DIÂMETRO DE 1/2"X1/2", ROSCA NPT, BAIXA PRESSÃO, INCLUSIVE ACESSÓRIOS DE VEDAÇÃO</t>
  </si>
  <si>
    <t>ED-49826</t>
  </si>
  <si>
    <t>REGISTRO REGULADOR DE GÁS EM LATÃO, DIÂMETRO ENTRADA DE 1/4" COM ROSCA NPT, SAÍDA EM TERMINAL DE MANGUEIRA DE 3/8", INCLUSIVE ACESSÓRIOS DE VEDAÇÃO</t>
  </si>
  <si>
    <t>ED-49841</t>
  </si>
  <si>
    <t>VÁLVULA DE ESFERA TRIPARTIDA COM ROSCA NPT, CLASSE 300lbs - 1/2"</t>
  </si>
  <si>
    <t>ED-49842</t>
  </si>
  <si>
    <t>VÁLVULA DE ESFERA TRIPARTIDA COM ROSCA NPT, CLASSE 300lbs - 3/4"</t>
  </si>
  <si>
    <t>VÁLVULA DE ESFERA</t>
  </si>
  <si>
    <t>ED-48276</t>
  </si>
  <si>
    <t>VÁLVULA DE ESFERA EM LATÃO, DIÂMETRO DE 1" NPT</t>
  </si>
  <si>
    <t>ED-48278</t>
  </si>
  <si>
    <t>VÁLVULA DE ESFERA EM LATÃO, DIÂMETRO DE 1 1/2" NPT</t>
  </si>
  <si>
    <t>ED-48277</t>
  </si>
  <si>
    <t>VÁLVULA DE ESFERA EM LATÃO, DIÂMETRO DE 1 1/4" NPT</t>
  </si>
  <si>
    <t>ED-48274</t>
  </si>
  <si>
    <t>VÁLVULA DE ESFERA EM LATÃO, DIÂMETRO DE 1/2" NPT</t>
  </si>
  <si>
    <t>ED-48279</t>
  </si>
  <si>
    <t>VÁLVULA DE ESFERA EM LATÃO, DIÂMETRO DE 2" NPT</t>
  </si>
  <si>
    <t>ED-48280</t>
  </si>
  <si>
    <t>VÁLVULA DE ESFERA EM LATÃO, DIÂMETRO DE 2 1/2" NPT</t>
  </si>
  <si>
    <t>ED-48275</t>
  </si>
  <si>
    <t>VÁLVULA DE ESFERA EM LATÃO, DIÂMETRO DE 3/4" NPT</t>
  </si>
  <si>
    <t>VÁLVULA DE RETENÇÃO</t>
  </si>
  <si>
    <t>ED-48283</t>
  </si>
  <si>
    <t>VÁLVULA DE RETENÇÃO EM LATÃO, DIÂMETRO DE 1" NPT</t>
  </si>
  <si>
    <t>ED-48285</t>
  </si>
  <si>
    <t>VÁLVULA DE RETENÇÃO EM LATÃO, DIÂMETRO DE 1 1/2" NPT</t>
  </si>
  <si>
    <t>ED-48284</t>
  </si>
  <si>
    <t>VÁLVULA DE RETENÇÃO EM LATÃO, DIÂMETRO DE 1 1/4" NPT</t>
  </si>
  <si>
    <t>ED-48281</t>
  </si>
  <si>
    <t>VÁLVULA DE RETENÇÃO EM LATÃO, DIÂMETRO DE 1/2" NPT</t>
  </si>
  <si>
    <t>ED-48286</t>
  </si>
  <si>
    <t>VÁLVULA DE RETENÇÃO EM LATÃO, DIÂMETRO DE 2" NPT</t>
  </si>
  <si>
    <t>ED-48287</t>
  </si>
  <si>
    <t>VÁLVULA DE RETENÇÃO EM LATÃO, DIÂMETRO DE 2 1/2" NPT</t>
  </si>
  <si>
    <t>ED-48282</t>
  </si>
  <si>
    <t>VÁLVULA DE RETENÇÃO EM LATÃO, DIÂMETRO DE 3/4" NPT</t>
  </si>
  <si>
    <t>MANÔMETRO E PRESSOSTATO</t>
  </si>
  <si>
    <t>ED-48253</t>
  </si>
  <si>
    <t>PRESSOSTATO PARA COMPRESSOR DE 125 A 175 PSI</t>
  </si>
  <si>
    <t>ED-48252</t>
  </si>
  <si>
    <t>PRESSOSTATO PARA COMPRESSOR DE 80 A 125 PSI</t>
  </si>
  <si>
    <t>CILINDRO</t>
  </si>
  <si>
    <t>ED-49817</t>
  </si>
  <si>
    <t>CILINDRO DE AÇO COM GÁS GLP CAPACIDADE 45 KG</t>
  </si>
  <si>
    <t>CENTRAL DE GÁS</t>
  </si>
  <si>
    <t>ED-15716</t>
  </si>
  <si>
    <t>DEPÓSITO PARA CILINDRO DE GÁS (GLP), INCLUSIVE ALVENARIA DE VEDAÇÃO COM ESP. 14CM, CHAPISCO COM ARGAMASSA (TRAÇO 1:3), ESP. 5MM, REBOCO COM ARGAMASSA (TRAÇO 1:2:8), ESP. 20MM, PINTURA ACRÍLICA EM DUAS (2) DEMÃOS, LAJE IMPERMEABILIZADA E PORTÃO EM TELA GALVANIZADA FIO 12 COM CADEADO, EXCLUSIVE CILINDROS - PADRÃO DER-MG</t>
  </si>
  <si>
    <t>ACESSÓRIOS E COMPLEMENTOS PARA GÁS</t>
  </si>
  <si>
    <t>ED-49818</t>
  </si>
  <si>
    <t xml:space="preserve">COLETOR DE GÁS COM DUAS (2) SAÍDAS, EM AÇO PRETO, SCHEDULE 40, DIÂMETRO SAÍDA 1/2" (21,34MM), COM ACABAMENTO EM PINTURA ELETROSTÁTICA, INCLUSIVE ACESSÓRIOS DE VEDAÇÃO
</t>
  </si>
  <si>
    <t>ED-49819</t>
  </si>
  <si>
    <t>COLETOR DE GÁS COM TRÊS (3) SAÍDAS, EM AÇO PRETO, SCHEDULE 40, DIÂMETRO SAÍDA 1/2" (21,34MM), COM ACABAMENTO EM PINTURA ELETROSTÁTICA, INCLUSIVE ACESSÓRIOS DE VEDAÇÃO</t>
  </si>
  <si>
    <t>ED-48256</t>
  </si>
  <si>
    <t>FILTRO TIPO "Y" EM BRONZE, DIÂMETRO DE 1" NPT</t>
  </si>
  <si>
    <t>ED-48258</t>
  </si>
  <si>
    <t>FILTRO TIPO "Y" EM BRONZE, DIÂMETRO DE 1 1/2" NPT</t>
  </si>
  <si>
    <t>ED-48257</t>
  </si>
  <si>
    <t>FILTRO TIPO "Y" EM BRONZE, DIÂMETRO DE 1 1/4" NPT</t>
  </si>
  <si>
    <t>ED-48254</t>
  </si>
  <si>
    <t>FILTRO TIPO "Y" EM BRONZE, DIÂMETRO DE 1/2" NPT</t>
  </si>
  <si>
    <t>ED-48259</t>
  </si>
  <si>
    <t>FILTRO TIPO "Y" EM BRONZE, DIÂMETRO DE 2" NPT</t>
  </si>
  <si>
    <t>ED-48255</t>
  </si>
  <si>
    <t>FILTRO TIPO "Y" EM BRONZE, DIÂMETRO DE 3/4" NPT</t>
  </si>
  <si>
    <t>ED-49821</t>
  </si>
  <si>
    <t>MANGUEIRA PLÁSTICA PARA GÁS D = 3/8" X 1,50 M</t>
  </si>
  <si>
    <t>ED-49822</t>
  </si>
  <si>
    <t>NIPLE DE REDUÇÃO 1/2"X1/8" EM LATÃO, ROSCA NPT, INCLUSIVE ACESSÓRIOS DE VEDAÇÃO</t>
  </si>
  <si>
    <t>ED-49823</t>
  </si>
  <si>
    <t>NIPLE DE REDUÇÃO 1/2"X3/8" EM LATÃO, ROSCA NPT, INCLUSIVE ACESSÓRIOS DE VEDAÇÃO</t>
  </si>
  <si>
    <t>ED-49824</t>
  </si>
  <si>
    <t>NIPLE DUPLO EM FERRO MALEÁVEL, DIÂMETRO 1/2"(15MM), COM ACABAMENTO GALVANIZADO, CLASSE DE PRESSÃO 300LBS, ROSCA NPT, INCLUSIVE ACESSÓRIOS DE VEDAÇÃO</t>
  </si>
  <si>
    <t>ED-49830</t>
  </si>
  <si>
    <t>TAMPÃO EM FERRO MALEÁVEL, DIÂMETRO 1/2"(15MM), COM ACABAMENTO GALVANIZADO, CLASSE DE PRESSÃO 300LBS, ROSCA NPT, INCLUSIVE ACESSÓRIOS DE VEDAÇÃO</t>
  </si>
  <si>
    <t>VIDROS E ESPELHOS</t>
  </si>
  <si>
    <t>ESPELHO</t>
  </si>
  <si>
    <t>ED-51151</t>
  </si>
  <si>
    <t>ESPELHO CRISTAL COM MOLDURA EM ALUMÍNIO, DIMENSÃO (60X90)CM, COM ESP. 4MM, INCLUSIVE FIXAÇÃO COM ADESIVO/SELANTE A BASE DE POLIURETANO, FORNECIMENTO E INSTALAÇÃO</t>
  </si>
  <si>
    <t>ED-51152</t>
  </si>
  <si>
    <t>ESPELHO CRISTAL, DIMENSÃO (40X60)CM, COM ESP. 4MM, EM ACABAMENTO LAPIDADO, INCLUSIVE FIXAÇÃO COM PARAFUSO TIPO FINESSON, FORNECIMENTO E INSTALAÇÃO</t>
  </si>
  <si>
    <t>ED-51150</t>
  </si>
  <si>
    <t>ESPELHO CRISTAL, DIMENSÃO (60X90)CM, COM ESP. 4MM, EM ACABAMENTO LAPIDADO, INCLUSIVE FIXAÇÃO COM PARAFUSO TIPO FINESSON, FORNECIMENTO E INSTALAÇÃO</t>
  </si>
  <si>
    <t>VIDRO ARAMADO</t>
  </si>
  <si>
    <t>ED-29734</t>
  </si>
  <si>
    <t>VIDRO ARAMADO TRANSLÚCIDO INCOLOR, ESP. 6MM, INCLUSIVE FIXAÇÃO E VEDAÇÃO COM GUARNIÇÃO/GAXETA DE BORRACHA NEOPRENE, FORNECIMENTO E INSTALAÇÃO, EXCLUSIVE CAIXILHO/PERFIL</t>
  </si>
  <si>
    <t>VIDRO LISOS TRANSPARENTES</t>
  </si>
  <si>
    <t>ED-51155</t>
  </si>
  <si>
    <t>VIDRO COMUM TRANSPARENTE INCOLOR, ESP. 3MM, INCLUSIVE FIXAÇÃO E VEDAÇÃO COM GUARNIÇÃO/GAXETA DE BORRACHA NEOPRENE, FORNECIMENTO E INSTALAÇÃO, EXCLUSIVE CAIXILHO/PERFIL</t>
  </si>
  <si>
    <t>ED-51156</t>
  </si>
  <si>
    <t>VIDRO COMUM TRANSPARENTE INCOLOR, ESP. 4MM, INCLUSIVE FIXAÇÃO E VEDAÇÃO COM GUARNIÇÃO/GAXETA DE BORRACHA NEOPRENE, FORNECIMENTO E INSTALAÇÃO, EXCLUSIVE CAIXILHO/PERFIL</t>
  </si>
  <si>
    <t>ED-51157</t>
  </si>
  <si>
    <t>VIDRO COMUM TRANSPARENTE INCOLOR, ESP. 6MM, INCLUSIVE FIXAÇÃO E VEDAÇÃO COM GUARNIÇÃO/GAXETA DE BORRACHA NEOPRENE, FORNECIMENTO E INSTALAÇÃO, EXCLUSIVE CAIXILHO/PERFIL</t>
  </si>
  <si>
    <t>ED-7304</t>
  </si>
  <si>
    <t>VIDRO COMUM TRANSPARENTE INCOLOR, ESP. 6MM, INCLUSIVE FORNECIMENTO, EXCLUSIVE CAIXILHO/PERFIL, VEDAÇÃO COM GUARNIÇÃO/GAXETA OU APLICAÇÃO DE MASSA DE VIDRACEIRO</t>
  </si>
  <si>
    <t>VIDRO FANTASIA</t>
  </si>
  <si>
    <t>ED-51153</t>
  </si>
  <si>
    <t>VIDRO IMPRESSO (FANTASIA) TRANSLÚCIDO INCOLOR, ESP. 3MM, INCLUSIVE FIXAÇÃO E VEDAÇÃO COM GUARNIÇÃO/GAXETA DE BORRACHA NEOPRENE, FORNECIMENTO E INSTALAÇÃO, EXCLUSIVE CAIXILHO/PERFIL</t>
  </si>
  <si>
    <t>ED-29731</t>
  </si>
  <si>
    <t>VIDRO IMPRESSO (FANTASIA) TRANSLÚCIDO INCOLOR, ESP. 4MM, INCLUSIVE FIXAÇÃO E VEDAÇÃO COM GUARNIÇÃO/GAXETA DE BORRACHA NEOPRENE, FORNECIMENTO E INSTALAÇÃO, EXCLUSIVE CAIXILHO/PERFIL</t>
  </si>
  <si>
    <t>ED-7305</t>
  </si>
  <si>
    <t>VIDRO IMPRESSO (FANTASIA) TRANSLÚCIDO INCOLOR, ESP. 4MM, INCLUSIVE FORNECIMENTO, EXCLUSIVE CAIXILHO/PERFIL, VEDAÇÃO COM GUARNIÇÃO/GAXETA OU APLICAÇÃO DE MASSA DE VIDRACEIRO</t>
  </si>
  <si>
    <t>VIDRO TEMPERADOS</t>
  </si>
  <si>
    <t>ED-51160</t>
  </si>
  <si>
    <t>VIDRO TEMPERADO TRANSPARENTE INCOLOR, ESP. 10MM, INCLUSIVE FIXAÇÃO E VEDAÇÃO COM GUARNIÇÃO/GAXETA DE BORRACHA NEOPRENE, FORNECIMENTO E INSTALAÇÃO, EXCLUSIVE CAIXILHO/PERFIL</t>
  </si>
  <si>
    <t>ED-51158</t>
  </si>
  <si>
    <t>VIDRO TEMPERADO TRANSPARENTE INCOLOR, ESP. 6MM, INCLUSIVE FIXAÇÃO E VEDAÇÃO COM GUARNIÇÃO/GAXETA DE BORRACHA NEOPRENE, FORNECIMENTO E INSTALAÇÃO, EXCLUSIVE CAIXILHO/PERFIL</t>
  </si>
  <si>
    <t>ED-51159</t>
  </si>
  <si>
    <t>VIDRO TEMPERADO TRANSPARENTE INCOLOR, ESP. 8MM, INCLUSIVE FIXAÇÃO E VEDAÇÃO COM GUARNIÇÃO/GAXETA DE BORRACHA NEOPRENE, FORNECIMENTO E INSTALAÇÃO, EXCLUSIVE CAIXILHO/PERFIL</t>
  </si>
  <si>
    <t>PLACAS E SINALIZAÇÕES VISUAIS</t>
  </si>
  <si>
    <t>PLACA DE INAUGURAÇÃO</t>
  </si>
  <si>
    <t>ED-50634</t>
  </si>
  <si>
    <t>PLACA DE ALUMÍNIO FUNDIDO, DIMENSÃO (60X40)CM, PARA INAUGURAÇÃO, INCLUSIVE FIXAÇÃO</t>
  </si>
  <si>
    <t>ED-50635</t>
  </si>
  <si>
    <t>PLACA DE ALUMÍNIO FUNDIDO, DIMENSÃO (85X50)CM, PARA INAUGURAÇÃO, INCLUSIVE FIXAÇÃO</t>
  </si>
  <si>
    <t>PLACA EM ALUMÍNIO</t>
  </si>
  <si>
    <t>ED-50642</t>
  </si>
  <si>
    <t>PLACA DE ALUMÍNIO ANODIZADO, DIMENSÃO (25X25)CM, PARA IDENTIFICAÇÃO, INCLUSIVE FIXAÇÃO</t>
  </si>
  <si>
    <t>ED-50643</t>
  </si>
  <si>
    <t>PLACA DE ALUMÍNIO ANODIZADO, DIMENSÃO (70X60)CM, INCLUSIVE FIXAÇÃO</t>
  </si>
  <si>
    <t>ED-50644</t>
  </si>
  <si>
    <t>PLACA DE ALUMÍNIO, DIMENSÃO (15X15)CM, COM PICTOGRAMA EM PELÍCULA ADESIVA, INCLUSIVE FIXAÇÃO</t>
  </si>
  <si>
    <t>ED-50637</t>
  </si>
  <si>
    <t>PLACA DE ALUMÍNIO FUNDIDO, DIMENSÃO (20X4)CM, PARA DENOMINAÇÃO DE CÔMODOS, INCLUSIVE FIXAÇÃO</t>
  </si>
  <si>
    <t>ED-50636</t>
  </si>
  <si>
    <t>PLACA DE ALUMÍNIO FUNDIDO, DIMENSÃO (20X5)CM, PARA DENOMINAÇÃO DE CÔMODOS, INCLUSIVE FIXAÇÃO</t>
  </si>
  <si>
    <t>ED-50639</t>
  </si>
  <si>
    <t>PLACA DE ALUMÍNIO FUNDIDO, DIMENSÃO (3X3)CM, PARA NUMERAÇÃO DE PORTAS, INCLUSIVE FIXAÇÃO</t>
  </si>
  <si>
    <t>ED-50640</t>
  </si>
  <si>
    <t>PLACA DE ALUMÍNIO FUNDIDO, DIMENSÃO (5X5)CM, PARA NUMERAÇÃO DE PORTAS, INCLUSIVE FIXAÇÃO</t>
  </si>
  <si>
    <t>PLACA EM AÇO ESCOVADO</t>
  </si>
  <si>
    <t>ED-50633</t>
  </si>
  <si>
    <t>PLACA DE CHAPA DE AÇO ESCOVADO, DIMENSÃO (25X12)CM, INCLUSIVE FIXAÇÃO</t>
  </si>
  <si>
    <t>PLACA DE SINALIZAÇÃO</t>
  </si>
  <si>
    <t>ED-29386</t>
  </si>
  <si>
    <t>PLACA FOTOLUMINESCENTE PARA SINALIZAÇÃO DE EMERGÊNCIA, TIPO "A1", DIMENSÃO DA BASE 300MM, INCLUSIVE FIXAÇÃO</t>
  </si>
  <si>
    <t>ED-50206</t>
  </si>
  <si>
    <t>PLACA FOTOLUMINESCENTE PARA SINALIZAÇÃO DE EMERGÊNCIA, TIPO "A2", DIMENSÃO DA BASE 300MM, INCLUSIVE FIXAÇÃO</t>
  </si>
  <si>
    <t>ED-29387</t>
  </si>
  <si>
    <t>PLACA FOTOLUMINESCENTE PARA SINALIZAÇÃO DE EMERGÊNCIA, TIPO "A5", DIMENSÃO DA BASE 300MM, INCLUSIVE FIXAÇÃO</t>
  </si>
  <si>
    <t>ED-29388</t>
  </si>
  <si>
    <t>PLACA FOTOLUMINESCENTE PARA SINALIZAÇÃO DE EMERGÊNCIA, TIPO "E1", DIMENSÃO (300X300)MM, INCLUSIVE FIXAÇÃO</t>
  </si>
  <si>
    <t>ED-29393</t>
  </si>
  <si>
    <t>PLACA FOTOLUMINESCENTE PARA SINALIZAÇÃO DE EMERGÊNCIA, TIPO "E10", DIMENSÃO (300X300)MM, INCLUSIVE FIXAÇÃO</t>
  </si>
  <si>
    <t>ED-29394</t>
  </si>
  <si>
    <t>PLACA FOTOLUMINESCENTE PARA SINALIZAÇÃO DE EMERGÊNCIA, TIPO "E11", DIMENSÃO (300X300)MM, INCLUSIVE FIXAÇÃO</t>
  </si>
  <si>
    <t>ED-29395</t>
  </si>
  <si>
    <t>PLACA FOTOLUMINESCENTE PARA SINALIZAÇÃO DE EMERGÊNCIA, TIPO "E12", INSTALADA EM PISO, DIMENSÃO (100X100)CM, INCLUSIVE FIXAÇÃO</t>
  </si>
  <si>
    <t>ED-29396</t>
  </si>
  <si>
    <t>PLACA FOTOLUMINESCENTE PARA SINALIZAÇÃO DE EMERGÊNCIA, TIPO "E13", DIMENSÃO (300X300)MM, INCLUSIVE FIXAÇÃO</t>
  </si>
  <si>
    <t>ED-29397</t>
  </si>
  <si>
    <t>PLACA FOTOLUMINESCENTE PARA SINALIZAÇÃO DE EMERGÊNCIA, TIPO "E14", DIMENSÃO (300X300)MM, INCLUSIVE FIXAÇÃO</t>
  </si>
  <si>
    <t>ED-29398</t>
  </si>
  <si>
    <t>PLACA FOTOLUMINESCENTE PARA SINALIZAÇÃO DE EMERGÊNCIA, TIPO "E15", DIMENSÃO (300X300)MM, INCLUSIVE FIXAÇÃO</t>
  </si>
  <si>
    <t>ED-29399</t>
  </si>
  <si>
    <t>PLACA FOTOLUMINESCENTE PARA SINALIZAÇÃO DE EMERGÊNCIA, TIPO "E16", DIMENSÃO (300X300)MM, INCLUSIVE FIXAÇÃO</t>
  </si>
  <si>
    <t>ED-29389</t>
  </si>
  <si>
    <t>PLACA FOTOLUMINESCENTE PARA SINALIZAÇÃO DE EMERGÊNCIA, TIPO "E2", DIMENSÃO (150X100)MM, INCLUSIVE FIXAÇÃO</t>
  </si>
  <si>
    <t>ED-29390</t>
  </si>
  <si>
    <t>PLACA FOTOLUMINESCENTE PARA SINALIZAÇÃO DE EMERGÊNCIA, TIPO "E3", DIMENSÃO (150X100)MM, INCLUSIVE FIXAÇÃO</t>
  </si>
  <si>
    <t>ED-50199</t>
  </si>
  <si>
    <t>PLACA FOTOLUMINESCENTE PARA SINALIZAÇÃO DE EMERGÊNCIA, TIPO "E5", DIMENSÃO (300X300)MM, INCLUSIVE FIXAÇÃO</t>
  </si>
  <si>
    <t>ED-29391</t>
  </si>
  <si>
    <t>PLACA FOTOLUMINESCENTE PARA SINALIZAÇÃO DE EMERGÊNCIA, TIPO "E7", DIMENSÃO (300X300)MM, INCLUSIVE FIXAÇÃO</t>
  </si>
  <si>
    <t>ED-50200</t>
  </si>
  <si>
    <t>PLACA FOTOLUMINESCENTE PARA SINALIZAÇÃO DE EMERGÊNCIA, TIPO "E8", DIMENSÃO (300X300)MM, INCLUSIVE FIXAÇÃO</t>
  </si>
  <si>
    <t>ED-29392</t>
  </si>
  <si>
    <t>PLACA FOTOLUMINESCENTE PARA SINALIZAÇÃO DE EMERGÊNCIA, TIPO "E9", DIMENSÃO (300X300)MM, INCLUSIVE FIXAÇÃO</t>
  </si>
  <si>
    <t>ED-32246</t>
  </si>
  <si>
    <t>PLACA FOTOLUMINESCENTE PARA SINALIZAÇÃO DE EMERGÊNCIA, TIPO "M1", DIMENSÃO (400X600)MM, INCLUSIVE FIXAÇÃO</t>
  </si>
  <si>
    <t>ED-32247</t>
  </si>
  <si>
    <t>PLACA FOTOLUMINESCENTE PARA SINALIZAÇÃO DE EMERGÊNCIA, TIPO "M2", DIMENSÃO (380X190)MM, INCLUSIVE FIXAÇÃO</t>
  </si>
  <si>
    <t>ED-32248</t>
  </si>
  <si>
    <t>PLACA FOTOLUMINESCENTE PARA SINALIZAÇÃO DE EMERGÊNCIA, TIPO "M3", DIMENSÃO (380X190)MM, INCLUSIVE FIXAÇÃO</t>
  </si>
  <si>
    <t>ED-32249</t>
  </si>
  <si>
    <t>PLACA FOTOLUMINESCENTE PARA SINALIZAÇÃO DE EMERGÊNCIA, TIPO "M4", DIMENSÃO (380X190)MM, INCLUSIVE FIXAÇÃO</t>
  </si>
  <si>
    <t>ED-32250</t>
  </si>
  <si>
    <t>PLACA FOTOLUMINESCENTE PARA SINALIZAÇÃO DE EMERGÊNCIA, TIPO "M7", DIMENSÃO (380X190)MM, INCLUSIVE FIXAÇÃO</t>
  </si>
  <si>
    <t>ED-50207</t>
  </si>
  <si>
    <t>PLACA FOTOLUMINESCENTE PARA SINALIZAÇÃO DE EMERGÊNCIA, TIPO "P2", DIÂMETRO DE 300MM, INCLUSIVE FIXAÇÃO</t>
  </si>
  <si>
    <t>ED-50202</t>
  </si>
  <si>
    <t>PLACA FOTOLUMINESCENTE PARA SINALIZAÇÃO DE EMERGÊNCIA, TIPO "S1", DIMENSÃO (380X190)MM, INCLUSIVE FIXAÇÃO</t>
  </si>
  <si>
    <t>ED-50204</t>
  </si>
  <si>
    <t>PLACA FOTOLUMINESCENTE PARA SINALIZAÇÃO DE EMERGÊNCIA, TIPO "S10", DIMENSÃO (380X190)MM, INCLUSIVE FIXAÇÃO</t>
  </si>
  <si>
    <t>ED-29406</t>
  </si>
  <si>
    <t>PLACA FOTOLUMINESCENTE PARA SINALIZAÇÃO DE EMERGÊNCIA, TIPO "S11", DIMENSÃO (380X190)MM, INCLUSIVE FIXAÇÃO</t>
  </si>
  <si>
    <t>ED-50205</t>
  </si>
  <si>
    <t>PLACA FOTOLUMINESCENTE PARA SINALIZAÇÃO DE EMERGÊNCIA, TIPO "S12", DIMENSÃO (380X190)MM, INCLUSIVE FIXAÇÃO</t>
  </si>
  <si>
    <t>ED-29407</t>
  </si>
  <si>
    <t>PLACA FOTOLUMINESCENTE PARA SINALIZAÇÃO DE EMERGÊNCIA, TIPO "S13", DIMENSÃO (380X190)MM, INCLUSIVE FIXAÇÃO</t>
  </si>
  <si>
    <t>ED-29408</t>
  </si>
  <si>
    <t>PLACA FOTOLUMINESCENTE PARA SINALIZAÇÃO DE EMERGÊNCIA, TIPO "S14", DIMENSÃO (380X190)MM, INCLUSIVE FIXAÇÃO</t>
  </si>
  <si>
    <t>ED-29409</t>
  </si>
  <si>
    <t>PLACA FOTOLUMINESCENTE PARA SINALIZAÇÃO DE EMERGÊNCIA, TIPO "S15", DIMENSÃO (380X190)MM, INCLUSIVE FIXAÇÃO</t>
  </si>
  <si>
    <t>ED-29410</t>
  </si>
  <si>
    <t>PLACA FOTOLUMINESCENTE PARA SINALIZAÇÃO DE EMERGÊNCIA, TIPO "S16", DIMENSÃO (400X100)MM, INCLUSIVE FIXAÇÃO</t>
  </si>
  <si>
    <t>ED-29411</t>
  </si>
  <si>
    <t>PLACA FOTOLUMINESCENTE PARA SINALIZAÇÃO DE EMERGÊNCIA, TIPO "S17", DIMENSÃO (150X150)MM, INCLUSIVE FIXAÇÃO</t>
  </si>
  <si>
    <t>ED-29412</t>
  </si>
  <si>
    <t>PLACA FOTOLUMINESCENTE PARA SINALIZAÇÃO DE EMERGÊNCIA, TIPO "S18", DIMENSÃO (400X120)MM, INCLUSIVE FIXAÇÃO</t>
  </si>
  <si>
    <t>ED-29413</t>
  </si>
  <si>
    <t>PLACA FOTOLUMINESCENTE PARA SINALIZAÇÃO DE EMERGÊNCIA, TIPO "S19", DIMENSÃO (150X150)MM, INCLUSIVE FIXAÇÃO</t>
  </si>
  <si>
    <t>ED-50201</t>
  </si>
  <si>
    <t>PLACA FOTOLUMINESCENTE PARA SINALIZAÇÃO DE EMERGÊNCIA, TIPO "S2", DIMENSÃO (380X190)MM, INCLUSIVE FIXAÇÃO</t>
  </si>
  <si>
    <t>ED-29414</t>
  </si>
  <si>
    <t>PLACA FOTOLUMINESCENTE PARA SINALIZAÇÃO DE EMERGÊNCIA, TIPO "S20", DIMENSÃO (150X150)MM, INCLUSIVE FIXAÇÃO</t>
  </si>
  <si>
    <t>ED-29415</t>
  </si>
  <si>
    <t>PLACA FOTOLUMINESCENTE PARA SINALIZAÇÃO DE EMERGÊNCIA, TIPO "S21", DIMENSÃO (150X150)MM, INCLUSIVE FIXAÇÃO</t>
  </si>
  <si>
    <t>ED-29400</t>
  </si>
  <si>
    <t>PLACA FOTOLUMINESCENTE PARA SINALIZAÇÃO DE EMERGÊNCIA, TIPO "S3", DIMENSÃO (380X190)MM, INCLUSIVE FIXAÇÃO</t>
  </si>
  <si>
    <t>ED-29401</t>
  </si>
  <si>
    <t>PLACA FOTOLUMINESCENTE PARA SINALIZAÇÃO DE EMERGÊNCIA, TIPO "S4", DIMENSÃO (380X190)MM, INCLUSIVE FIXAÇÃO</t>
  </si>
  <si>
    <t>ED-29402</t>
  </si>
  <si>
    <t>PLACA FOTOLUMINESCENTE PARA SINALIZAÇÃO DE EMERGÊNCIA, TIPO "S5", DIMENSÃO (380X190)MM, INCLUSIVE FIXAÇÃO</t>
  </si>
  <si>
    <t>ED-29403</t>
  </si>
  <si>
    <t>PLACA FOTOLUMINESCENTE PARA SINALIZAÇÃO DE EMERGÊNCIA, TIPO "S6", DIMENSÃO (380X190)MM, INCLUSIVE FIXAÇÃO</t>
  </si>
  <si>
    <t>ED-29404</t>
  </si>
  <si>
    <t>PLACA FOTOLUMINESCENTE PARA SINALIZAÇÃO DE EMERGÊNCIA, TIPO "S7", DIMENSÃO (380X190)MM, INCLUSIVE FIXAÇÃO</t>
  </si>
  <si>
    <t>ED-29405</t>
  </si>
  <si>
    <t>PLACA FOTOLUMINESCENTE PARA SINALIZAÇÃO DE EMERGÊNCIA, TIPO "S8", DIMENSÃO (380X190)MM, INCLUSIVE FIXAÇÃO</t>
  </si>
  <si>
    <t>ED-50203</t>
  </si>
  <si>
    <t>PLACA FOTOLUMINESCENTE PARA SINALIZAÇÃO DE EMERGÊNCIA, TIPO "S9", DIMENSÃO (380X190)MM, INCLUSIVE FIXAÇÃO</t>
  </si>
  <si>
    <t>PONTOS DE INSTALAÇÕES</t>
  </si>
  <si>
    <t>PONTO DE ESGOTO</t>
  </si>
  <si>
    <t>ED-50223</t>
  </si>
  <si>
    <t>PONTO DE EMBUTIR PARA ESGOTO EM TUBO PVC RÍGIDO, PB - SÉRIE NORMAL, DN 40MM (1.1/2"), EMBUTIDO NA ALVENARIA/PISO, COM ALTURA (SAÍDA) DE 50CM DO PISO, COM DISTÂNCIA DE ATÉ CINCO (5) METROS DO RAMAL DE ESGOTO, EXCLUSIVE ESCAVAÇÃO, INCLUSIVE CONEXÕES E FIXAÇÃO DO TUBO COM ENCHIMENTO DO RASGO NA ALVENARIA/CONCRETO COM ARGAMASSA</t>
  </si>
  <si>
    <t>ED-50225</t>
  </si>
  <si>
    <t>PONTO DE EMBUTIR PARA ESGOTO EM TUBO PVC RÍGIDO, PBV - SÉRIE NORMAL, DN 100MM (4"), EMBUTIDO EM PISO COM DISTÂNCIA DE ATÉ CINCO (5) METROS DO RAMAL DE ESGOTO, INCLUSIVE CONEXÕES E FIXAÇÃO DO TUBO COM ENCHIMENTO DO RASGO NO CONCRETO COM ARGAMASSA</t>
  </si>
  <si>
    <t>ED-50224</t>
  </si>
  <si>
    <t>PONTO DE EMBUTIR PARA ESGOTO EM TUBO PVC RÍGIDO, PBV - SÉRIE NORMAL, DN 50MM (2"), EMBUTIDO EM PISO COM DISTÂNCIA DE ATÉ CINCO (5) METROS DO RAMAL DE ESGOTO, EXCLUSIVE ESCAVAÇÃO, INCLUSIVE CONEXÕES E FIXAÇÃO DO TUBO COM ENCHIMENTO DO RASGO NO CONCRETO COM ARGAMASSA</t>
  </si>
  <si>
    <t>PONTO DE ÁGUA FRIA</t>
  </si>
  <si>
    <t>ED-50221</t>
  </si>
  <si>
    <t>PONTO DE EMBUTIR PARA ÁGUA FRIA EM TUBO DE PVC RÍGIDO SOLDÁVEL, DN 20MM (1/2"), EMBUTIDO NA ALVENARIA COM DISTÂNCIA DE ATÉ CINCO (5) METROS DA TOMADA DE ÁGUA, INCLUSIVE CONEXÕES E FIXAÇÃO DO TUBO COM ENCHIMENTO DO RASGO NA ALVENARIA/CONCRETO COM ARGAMASSA</t>
  </si>
  <si>
    <t>ED-50222</t>
  </si>
  <si>
    <t>PONTO DE EMBUTIR PARA ÁGUA FRIA EM TUBO PVC RÍGIDO ROSCÁVEL, DN 1/2" (20MM), EMBUTIDO NA ALVENARIA COM DISTÂNCIA DE ATÉ CINCO (5) METROS DA TOMADA DE ÁGUA, INCLUSIVE CONEXÕES E FIXAÇÃO DO TUBO COM ENCHIMENTO DO RASGO NA ALVENARIA/CONCRETO COM ARGAMASSA</t>
  </si>
  <si>
    <t>PONTO DE TOMADA/INTERRUPTOR/LUZ</t>
  </si>
  <si>
    <t>ED-50227</t>
  </si>
  <si>
    <t>PONTO DE EMBUTIR PARA UM (1) INTERRUPTOR SIMPLES (10A-250V), COM PLACA 4"X2" DE UM (1) POSTO, COM ELETRODUTO FLEXÍVEL CORRUGADO, ANTI-CHAMA, DN 25MM (3/4"), EMBUTIDO NA ALVENARIA E CABO DE COBRE FLEXÍVEL, CLASSE 5, ISOLAMENTO TIPO LSHF/ATOX, NÃO HALOGENADO, SEÇÃO 1,5MM2 (70°C-450/750V), COM DISTÂNCIA DE ATÉ DEZ (10) METROS DO PONTO DE DERIVAÇÃO, INCLUSIVE CAIXA DE LIGAÇÃO, SUPORTE E FIXAÇÃO DO ELETRODUTO COM ENCHIMENTO DO RASGO NA ALVENARIA/CONCRETO COM ARGAMASSA</t>
  </si>
  <si>
    <t>ED-50228</t>
  </si>
  <si>
    <t>PONTO DE EMBUTIR PARA UMA (1) LUMINÁRIA,COM ELETRODUTO DE PVC RÍGIDO ROSCÁVEL, DN 20MM (3/4"), EMBUTIDO NA LAJE E CABO DE COBRE FLEXÍVEL, CLASSE 5, ISOLAMENTO TIPO LSHF/ATOX, NÃO HALOGENADO, SEÇÃO 1,5MM2 (70°C-450/750V), COM DISTÂNCIA DE ATÉ CINCO (5) METROS DO PONTO DE DERIVAÇÃO, EXCLUSIVE LUMINÁRIA, INCLUSIVE CAIXA DE LIGAÇÃO OCTOGONAL, SUPORTE E FIXAÇÃO DO ELETRODUTO</t>
  </si>
  <si>
    <t>ED-17905</t>
  </si>
  <si>
    <t>PONTO DE EMBUTIR PARA UMA (1) TOMADA PADRÃO, TRÊS (3) POLOS (2P+T/10A-250V), COM PLACA 4"X2" DE UM (1) POSTO, COM ELETRODUTO DE PVC RÍGIDO ROSCÁVEL, DN 20MM (3/4"), EMBUTIDO NO PISO E CABO DE COBRE FLEXÍVEL, CLASSE 5, ISOLAMENTO TIPO LSHF/ATOX, NÃO HALOGENADO, SEÇÃO 2,5MM2 (70°C-450/750V), COM DISTÂNCIA DE ATÉ DEZ (10) METROS DO PONTO DE DERIVAÇÃO, INCLUSIVE CAIXA DE LIGAÇÃO, SUPORTE E FIXAÇÃO DO ELETRODUTO COM ENCHIMENTO DO RASGO NA ALVENARIA/CONCRETO COM ARGAMASSA</t>
  </si>
  <si>
    <t>ED-50232</t>
  </si>
  <si>
    <t>PONTO DE EMBUTIR PARA UMA (1) TOMADA PADRÃO, TRÊS (3) POLOS (2P+T/10A-250V), COM PLACA 4"X2" DE UM (1) POSTO, COM ELETRODUTO FLEXÍVEL CORRUGADO, ANTI-CHAMA, DN 25MM (3/4"), EMBUTIDO NA ALVENARIA E CABO DE COBRE FLEXÍVEL, CLASSE 5, ISOLAMENTO TIPO LSHF/ATOX, NÃO HALOGENADO, SEÇÃO 2,5MM2 (70°C-450/750V), COM DISTÂNCIA DE ATÉ DEZ (10) METROS DO PONTO DE DERIVAÇÃO, INCLUSIVE CAIXA DE LIGAÇÃO, SUPORTE E FIXAÇÃO DO ELETRODUTO COM ENCHIMENTO DO RASGO NA ALVENARIA/CONCRETO COM ARGAMASSA</t>
  </si>
  <si>
    <t>ED-17903</t>
  </si>
  <si>
    <t>PONTO DE SOBREPOR PARA UM (1) INTERRUPTOR SIMPLES (10A-250V), COM PLACA 4"X2" DE UM (1) POSTO, COM ELETRODUTO DE AÇO GALVANIZADO, CLASSE LEVE, DN 20MM (3/4"), FIXADO NA ALVENARIA/TETO E CABO DE COBRE FLEXÍVEL, CLASSE 5, ISOLAMENTO TIPO LSHF/ATOX, NÃO HALOGENADO, SEÇÃO 2,5MM2 (70°C-450/750V), COM DISTÂNCIA DE ATÉ DEZ (10) METROS DO PONTO DE DERIVAÇÃO, INCLUSIVE FORNECIMENTO, INSTALAÇÃO, CONDULETE EM ALUMÍNIO, CONEXÕES, SUPORTE E FIXAÇÃO DO ELETRODUTO</t>
  </si>
  <si>
    <t>ED-17906</t>
  </si>
  <si>
    <t>PONTO DE SOBREPOR PARA UMA (1) TOMADA PADRÃO, TRÊS (3) POLOS (2P+T/10A-250V), COM PLACA 4"X2" DE UM (1) POSTO, COM ELETRODUTO DE AÇO GALVANIZADO, CLASSE LEVE, DN 20MM (3/4"), FIXADO NA ALVENARIA/TETO E CABO DE COBRE FLEXÍVEL, CLASSE 5, ISOLAMENTO TIPO LSHF/ATOX, NÃO HALOGENADO, SEÇÃO 2,5MM2 (70°C-450/750V), COM DISTÂNCIA DE ATÉ DEZ (10) METROS DO PONTO DE DERIVAÇÃO, INCLUSIVE FORNECIMENTO, INSTALAÇÃO, CONDULETE EM ALUMÍNIO, CONEXÕES, SUPORTE E FIXAÇÃO DO ELETRODUTO</t>
  </si>
  <si>
    <t>ED-17902</t>
  </si>
  <si>
    <t>PONTO DE SOBREPOR PARA UMA (1) TOMADA TELEFÔNICA (CONECTOR RJ11), COM PLACA 4"X2" DE UM (1) POSTO, COM ELETRODUTO DE AÇO GALVANIZADO, CLASSE LEVE, DN 20MM (3/4"), FIXADO NA ALVENARIA/TETO E FIO TELEFÔNICO (FI) EM COBRE ELETROLÍTICO ESTANHADO DE SEÇÃO MACIÇA, ESP. 0,60MM (2X0,60MM), COM DISTÂNCIA DE ATÉ DEZ (10) METROS DO PONTO DE DERIVAÇÃO, INCLUSIVE FORNECIMENTO, INSTALAÇÃO, CONDULETE EM ALUMÍNIO, CONEXÕES, SUPORTE E FIXAÇÃO DO ELETRODUTO</t>
  </si>
  <si>
    <t>PONTO DE REDE (LÓGICA/SOM/CFT)</t>
  </si>
  <si>
    <t>ED-50229</t>
  </si>
  <si>
    <t>PONTO DE EMBUTIR SECO, PARA UMA (1) PLACA CEGA 4"X4", COM ELETRODUTO DE PVC RÍGIDO ROSCÁVEL, DN 20MM (3/4"), EMBUTIDO NO PISO E SONDA EM ARAME GALVANIZADO, DIÂMETRO DE 1,24MM (BWG 18), COM DISTÂNCIA DE ATÉ DEZ (10) METROS DO PONTO DE DERIVAÇÃO, INCLUSIVE CAIXA DE LIGAÇÃO, SUPORTE E FIXAÇÃO DO ELETRODUTO COM ENCHIMENTO DO RASGO NA ALVENARIA/CONCRETO COM ARGAMASSA</t>
  </si>
  <si>
    <t>ED-50230</t>
  </si>
  <si>
    <t>PONTO DE EMBUTIR SECO, PARA UMA (1) PLACA CEGA 4"X4", COM ELETRODUTO FLEXÍVEL CORRUGADO, ANTI-CHAMA, DN 25MM (3/4"), EMBUTIDO NA ALVENARIA E SONDA EM ARAME GALVANIZADO, DIÂMETRO DE 1,24MM (BWG 18), COM DISTÂNCIA DE ATÉ DEZ (10) METROS DO PONTO DE DERIVAÇÃO, INCLUSIVE CAIXA DE LIGAÇÃO, SUPORTE E FIXAÇÃO DO ELETRODUTO COM ENCHIMENTO DO RASGO NA ALVENARIA/CONCRETO COM ARGAMASSA</t>
  </si>
  <si>
    <t>PONTO DE TELEFONIA</t>
  </si>
  <si>
    <t>ED-50231</t>
  </si>
  <si>
    <t>PONTO DE EMBUTIR PARA UMA (1) TOMADA TELEFÔNICA (CONECTOR RJ11), COM PLACA 4"X2" DE UM (1) POSTO, COM ELETRODUTO FLEXÍVEL CORRUGADO, ANTI-CHAMA, DN 25MM (3/4"), EMBUTIDO NA ALVENARIA E FIO TELEFÔNICO (FI) EM COBRE ELETROLÍTICO ESTANHADO DE SEÇÃO MACIÇA, ESP. 0,60MM (2X0,60MM), COM DISTÂNCIA DE ATÉ DEZ (10) METROS DO PONTO DE DERIVAÇÃO, INCLUSIVE CAIXA DE LIGAÇÃO, SUPORTE E FIXAÇÃO DO ELETRODUTO COM ENCHIMENTO DO RASGO NA ALVENARIA/CONCRETO COM ARGAMASSA</t>
  </si>
  <si>
    <t>PONTO DE GÁS (GLP)</t>
  </si>
  <si>
    <t>ED-50226</t>
  </si>
  <si>
    <t>PONTO DE EMBUTIR PARA GÁS EM TUBO DE AÇO GALVANIZADO COM COSTURA, DN 1/2", EMBUTIDO NA ALVENARIA COM DISTÂNCIA DE ATÉ CINCO (5) METROS DO RAMAL DE ABASTECIMENTO, INCLUSIVE CONEXÕES E FIXAÇÃO DO TUBO COM ENCHIMENTO DO RASGO NA ALVENARIA/CONCRETO COM ARGAMASSA</t>
  </si>
  <si>
    <t>ED-18181</t>
  </si>
  <si>
    <t>PONTO DE EMBUTIR PARA GÁS EM TUBO DE COBRE CLASSE "A" SEM COSTURA SOLDÁVEL, DN 1/2" (15MM), EMBUTIDO NA ALVENARIA COM DISTÂNCIA DE ATÉ CINCO (5) METROS DO RAMAL DE ABASTECIMENTO, INCLUSIVE CONEXÕES E FIXAÇÃO DO TUBO COM ENCHIMENTO DO RASGO NA ALVENARIA/CONCRETO COM ARGAMASSA</t>
  </si>
  <si>
    <t>SERVIÇOS DE PAISAGISMO</t>
  </si>
  <si>
    <t>PLANTIO DE GRAMA</t>
  </si>
  <si>
    <t>ED-50435</t>
  </si>
  <si>
    <t>PLANTIO DE GRAMA BATATAIS EM PLACAS, INCLUSIVE TERRA VEGETAL E CONSERVAÇÃO POR TRINTA (30) DIAS</t>
  </si>
  <si>
    <t>ED-50437</t>
  </si>
  <si>
    <t>PLANTIO DE GRAMA ESMERALDA EM PLACAS, INCLUSIVE TERRA VEGETAL E CONSERVAÇÃO POR TRINTA (30) DIAS</t>
  </si>
  <si>
    <t>ED-50436</t>
  </si>
  <si>
    <t>PLANTIO DE GRAMA SÃO CARLOS EM PLACAS, INCLUSIVE TERRA VEGETAL E CONSERVAÇÃO POR TRINTA (30) DIAS</t>
  </si>
  <si>
    <t>PLANTIO E PREPARO DE COVA PARA ÁRVORE</t>
  </si>
  <si>
    <t>ED-50433</t>
  </si>
  <si>
    <t>ED-50434</t>
  </si>
  <si>
    <t>ED-50432</t>
  </si>
  <si>
    <t>PLANTIO E PREPARO DE COVAS PARA ÁRVORES COM ALTURA MÉDIA DE 2,00M, DIMENSÕES (60X60X60)CM , EXCLUSIVE FORNECIMENTO DAS MUDAS</t>
  </si>
  <si>
    <t>FORNECIMENTO DE MUDA</t>
  </si>
  <si>
    <t>ED-50446</t>
  </si>
  <si>
    <t>ED-50447</t>
  </si>
  <si>
    <t>ED-50441</t>
  </si>
  <si>
    <t>FORNECIMENTO DE ÁRVORE ACÁSSIA MIMOSA COM ALTURA MÉDIA DE 2,00M, EXCLUSIVE PLANTIO</t>
  </si>
  <si>
    <t>ED-25275</t>
  </si>
  <si>
    <t>FORNECIMENTO DE ÁRVORE AROEIRA-PIMENTEIRA COM ALTURA MÉDIA DE 2,00M, EXCLUSIVE PLANTIO</t>
  </si>
  <si>
    <t>ED-25277</t>
  </si>
  <si>
    <t>FORNECIMENTO DE ÁRVORE AROEIRA-SALSA COM ALTURA MÉDIA DE 2,00M, EXCLUSIVE PLANTIO</t>
  </si>
  <si>
    <t>ED-25245</t>
  </si>
  <si>
    <t>FORNECIMENTO DE ÁRVORE IPÊ-AMARELO COM ALTURA MÉDIA DE 2,00M, EXCLUSIVE PLANTIO</t>
  </si>
  <si>
    <t>ED-25264</t>
  </si>
  <si>
    <t>FORNECIMENTO DE ÁRVORE IPÊ-BRANCO COM ALTURA MÉDIA DE 2,00M, EXCLUSIVE PLANTIO</t>
  </si>
  <si>
    <t>ED-50439</t>
  </si>
  <si>
    <t>FORNECIMENTO DE ÁRVORE IPÊ-ROSA COM ALTURA MÉDIA DE 2,00M, EXCLUSIVE PLANTIO</t>
  </si>
  <si>
    <t>ED-25244</t>
  </si>
  <si>
    <t>FORNECIMENTO DE ÁRVORE IPÊ-ROXO COM ALTURA MÉDIA DE 2,00M, EXCLUSIVE PLANTIO</t>
  </si>
  <si>
    <t>ED-50442</t>
  </si>
  <si>
    <t>FORNECIMENTO DE ÁRVORE JACARANDÁ MIMOSO COM ALTURA MÉDIA DE 2,00M, EXCLUSIVE PLANTIO</t>
  </si>
  <si>
    <t>ED-25470</t>
  </si>
  <si>
    <t>FORNECIMENTO DE ÁRVORE JATOBÁ COM ALTURA MÉDIA DE 2,00M, EXCLUSIVE PLANTIO</t>
  </si>
  <si>
    <t>ED-25280</t>
  </si>
  <si>
    <t>ED-25497</t>
  </si>
  <si>
    <t>FORNECIMENTO DE ÁRVORE OITI COM ALTURA MÉDIA DE 2,00M, EXCLUSIVE PLANTIO</t>
  </si>
  <si>
    <t>ED-25269</t>
  </si>
  <si>
    <t>FORNECIMENTO DE ÁRVORE PAINEIRA COM ALTURA MÉDIA DE 2,00M, EXCLUSIVE PLANTIO</t>
  </si>
  <si>
    <t>ED-25273</t>
  </si>
  <si>
    <t>FORNECIMENTO DE ÁRVORE PAU-BRASIL COM ALTURA MÉDIA DE 2,00M, EXCLUSIVE PLANTIO</t>
  </si>
  <si>
    <t>ED-50440</t>
  </si>
  <si>
    <t>FORNECIMENTO DE ÁRVORE PAU-FERRO COM ALTURA MÉDIA DE 2,00M, EXCLUSIVE PLANTIO</t>
  </si>
  <si>
    <t>ED-25489</t>
  </si>
  <si>
    <t>FORNECIMENTO DE ÁRVORE PAU-MULATO COM ALTURA MÉDIA DE 2,00M, EXCLUSIVE PLANTIO</t>
  </si>
  <si>
    <t>ED-25268</t>
  </si>
  <si>
    <t>ED-25493</t>
  </si>
  <si>
    <t>FORNECIMENTO DE ÁRVORE SAPUCAIA COM ALTURA MÉDIA DE 2,00M, EXCLUSIVE PLANTIO</t>
  </si>
  <si>
    <t>ED-50438</t>
  </si>
  <si>
    <t>FORNECIMENTO DE ÁRVORE SIBIPURUNA COM ALTURA MÉDIA DE 2,00M, EXCLUSIVE PLANTIO</t>
  </si>
  <si>
    <t>ED-25441</t>
  </si>
  <si>
    <t>FORNECIMENTO DE ÁRVORE UNHA-DE-VACA COM ALTURA MÉDIA DE 2,00M, EXCLUSIVE PLANTIO</t>
  </si>
  <si>
    <t>ED-25551</t>
  </si>
  <si>
    <t>ED-25553</t>
  </si>
  <si>
    <t>FORNECIMENTO DE FORRAÇÃO DO TIPO CLOROFITO, EXCLUSIVE PLANTIO</t>
  </si>
  <si>
    <t>ED-25549</t>
  </si>
  <si>
    <t>ED-25552</t>
  </si>
  <si>
    <t>FORNECIMENTO DE FORRAÇÃO DO TIPO WEDELIA, EXCLUSIVE PLANTIO</t>
  </si>
  <si>
    <t>ED-50449</t>
  </si>
  <si>
    <t>FORNECIMENTO DE PALMEIRA ARECA-BAMBU COM ALTURA MÍNIMA DE 50CM, EXCLUSIVE PLANTIO</t>
  </si>
  <si>
    <t>ED-25243</t>
  </si>
  <si>
    <t>ED-50448</t>
  </si>
  <si>
    <t>SUBSTRATOS E SERVIÇOS AUXILIARES</t>
  </si>
  <si>
    <t>ED-31449</t>
  </si>
  <si>
    <t>ARGILA EXPANDIDA, INCLUSIVE FORNECIMENTO E ESPALHAMENTO MANUAL</t>
  </si>
  <si>
    <t>ED-50431</t>
  </si>
  <si>
    <t>CERCA TRIANGULAR EM AÇO PARA PROTEÇÃO DE MUDAS, FORNECIMENTO E INSTALAÇÃO</t>
  </si>
  <si>
    <t>ED-31453</t>
  </si>
  <si>
    <t>TUTOR DE MADEIRA DE EUCALIPTO TRATADO PARA PLANTIO DE MUDAS</t>
  </si>
  <si>
    <t>SERVIÇOS COMPLEMENTARES</t>
  </si>
  <si>
    <t>RASGO E ENCHIMENTO EM PAREDE</t>
  </si>
  <si>
    <t>ED-50704</t>
  </si>
  <si>
    <t>ENCHIMENTO DE RASGO EM ALVENARIA/CONCRETO COM ARGAMASSA, DIÂMETRO DE 15MM A 25MM (1/2" A 1"), INCLUSIVE ARGAMASSA, TRAÇO 1:2:8 (CIMENTO, CAL E AREIA), COM PREPARO MECANIZADO</t>
  </si>
  <si>
    <t>ED-50705</t>
  </si>
  <si>
    <t>ENCHIMENTO DE RASGO EM ALVENARIA/CONCRETO COM ARGAMASSA, DIÂMETRO DE 32MM A 50MM (1.1/4" A 2"), INCLUSIVE ARGAMASSA, TRAÇO 1:2:8 (CIMENTO, CAL E AREIA), COM PREPARO MECANIZADO</t>
  </si>
  <si>
    <t>ED-50706</t>
  </si>
  <si>
    <t>ENCHIMENTO DE RASGO EM ALVENARIA/CONCRETO COM ARGAMASSA, DIÂMETRO DE 65MM A 100MM (2.1/2" A 4"), INCLUSIVE ARGAMASSA, TRAÇO 1:2:8 (CIMENTO, CAL E AREIA), PREPARO MECÂNICO</t>
  </si>
  <si>
    <t>ED-50707</t>
  </si>
  <si>
    <t>RASGO EM ALVENARIA PARA PASSAGEM DE ELETRODUTO/TUBULAÇÃO, DIÂMETROS DE 15MM A 25MM (1/2" A 1"), EXCLUSIVE ENCHIMENTO</t>
  </si>
  <si>
    <t>ED-50708</t>
  </si>
  <si>
    <t>RASGO EM ALVENARIA PARA PASSAGEM DE ELETRODUTO/TUBULAÇÃO, DIÂMETROS DE 32MM A 50MM (1.1/4" A 2"), EXCLUSIVE ENCHIMENTO</t>
  </si>
  <si>
    <t>ED-50709</t>
  </si>
  <si>
    <t>RASGO EM ALVENARIA PARA PASSAGEM DE ELETRODUTO/TUBULAÇÃO, DIÂMETROS DE 65MM A 100MM (2.1/2" A 4"), EXCLUSIVE ENCHIMENTO</t>
  </si>
  <si>
    <t>ED-50710</t>
  </si>
  <si>
    <t>RASGO EM CONCRETO PARA PASSAGEM DE ELETRODUTO/TUBULAÇÃO, DIÂMETROS DE 15MM A 25MM (1/2" A 1"), EXCLUSIVE ENCHIMENTO</t>
  </si>
  <si>
    <t>ED-50711</t>
  </si>
  <si>
    <t>RASGO EM CONCRETO PARA PASSAGEM DE ELETRODUTO/TUBULAÇÃO, DIÂMETROS DE 32MM A 50MM (1.1/4" A 2"), EXCLUSIVE ENCHIMENTO</t>
  </si>
  <si>
    <t>ED-50712</t>
  </si>
  <si>
    <t>RASGO EM CONCRETO PARA PASSAGEM DE ELETRODUTO/TUBULAÇÃO, DIÂMETROS DE 65MM A 100MM (2.1/2" A 4"), EXCLUSIVE ENCHIMENTO</t>
  </si>
  <si>
    <t>JUNTA DE DILATAÇÃO E TRINCA</t>
  </si>
  <si>
    <t>ED-8005</t>
  </si>
  <si>
    <t>COSTURA DE TRINCA COM GRAMPO, BARRA DE AÇO CA-60 Ø4,2MM, COMPRIMENTO TOTAL 40CM, ESPAÇAMENTO DE 10CM, INCLUSIVE CORTE, DOBRA E ARGAMASSA, TRAÇO 1:4 (CIMENTO E AREIA), COM PREPARO MECANIZADO</t>
  </si>
  <si>
    <t>ED-8004</t>
  </si>
  <si>
    <t>COSTURA DE TRINCA COM GRAMPO, BARRA DE AÇO CA-60 Ø4,2MM, COMPRIMENTO TOTAL 40CM, ESPAÇAMENTO DE 15CM, INCLUSIVE CORTE, DOBRA E ARGAMASSA, TRAÇO 1:4 (CIMENTO E AREIA), COM PREPARO MECANIZADO</t>
  </si>
  <si>
    <t>ED-8003</t>
  </si>
  <si>
    <t>COSTURA DE TRINCA COM GRAMPO, BARRA DE AÇO CA-60 Ø4,2MM, COMPRIMENTO TOTAL 40CM, ESPAÇAMENTO DE 20CM, INCLUSIVE CORTE, DOBRA E ARGAMASSA, TRAÇO 1:4 (CIMENTO E AREIA), COM PREPARO MECANIZADO</t>
  </si>
  <si>
    <t>ED-50234</t>
  </si>
  <si>
    <t>COSTURA DE TRINCA COM GRAMPO, BARRA DE AÇO CA-60 Ø4,2MM, COMPRIMENTO TOTAL 40CM, ESPAÇAMENTO DE 30CM, INCLUSIVE CORTE, DOBRA E ARGAMASSA, TRAÇO 1:4 (CIMENTO E AREIA), COM PREPARO MECANIZADO</t>
  </si>
  <si>
    <t>ED-50236</t>
  </si>
  <si>
    <t>ENTELAMENTO CORRETIVO DE SUPERFÍCIE COM TRINCA POR RETRAÇÃO OU DILATAÇÃO, REVESTIDA COM ARGAMASSA DE CAL HIDRATADA, TRAÇO 1:3 (CAL E AREIA), PREPARO MANUAL, INCLUSIVE TELA DE POLIÉSTER ESTRUTURANTE, LARGURA DE 15CM</t>
  </si>
  <si>
    <t>ED-50237</t>
  </si>
  <si>
    <t>ENTELAMENTO PREVENTIVO DE SUPERFÍCIE SUJEITA A TRINCA, INCLUSIVE TELA DE POLIÉSTER ESTRUTURANTE, LARGURA DE 25CM, EXCLUSIVE REVESTIMENTO DE ACABAMENTO</t>
  </si>
  <si>
    <t>ED-31468</t>
  </si>
  <si>
    <t>ENTELAMENTO PREVENTIVO OU CORRETIVO DE SUPERFÍCIE SUJEITA A TRINCA, INCLUSIVE TELA DE POLIÉSTER ESTRUTURANTE, EXCLUSIVE REVESTIMENTO DE ACABAMENTO</t>
  </si>
  <si>
    <t>ED-8145</t>
  </si>
  <si>
    <t>JUNTA DE DILATAÇÃO COM ISOPOR 20 MM, EXCLUSIVE SELANTE</t>
  </si>
  <si>
    <t>ED-50240</t>
  </si>
  <si>
    <t>TELA SOLDADA PARA LIGAÇÃO E PREVENÇÃO DE TRINCA EM ALVENARIA/ESTRUTURA, DIMENSÕES (50X10,5)CM, INCLUSIVE PINOS DE FIXAÇÃO, EXCLUSIVE REBOCO</t>
  </si>
  <si>
    <t>ED-50241</t>
  </si>
  <si>
    <t>TELA SOLDADA PARA LIGAÇÃO E PREVENÇÃO DE TRINCA EM ALVENARIA/ESTRUTURA, DIMENSÕES (50X12)CM, INCLUSIVE PINOS DE FIXAÇÃO, EXCLUSIVE REBOCO</t>
  </si>
  <si>
    <t>ED-50238</t>
  </si>
  <si>
    <t>TELA SOLDADA PARA LIGAÇÃO E PREVENÇÃO DE TRINCA EM ALVENARIA/ESTRUTURA, DIMENSÕES (50X6)CM, INCLUSIVE PINOS DE FIXAÇÃO, EXCLUSIVE REBOCO</t>
  </si>
  <si>
    <t>ED-50239</t>
  </si>
  <si>
    <t>TELA SOLDADA PARA LIGAÇÃO E PREVENÇÃO DE TRINCA EM ALVENARIA/ESTRUTURA, DIMENSÕES (50X7,5)CM, INCLUSIVE PINOS DE FIXAÇÃO, EXCLUSIVE REBOCO</t>
  </si>
  <si>
    <t>ED-20754</t>
  </si>
  <si>
    <t>TELA SOLDADA PARA LIGAÇÃO E PREVENÇÃO DE TRINCA EM ALVENARIA/ESTRUTURA, INCLUSIVE PINOS DE FIXAÇÃO, EXCLUSIVE REBOCO</t>
  </si>
  <si>
    <t>ED-50235</t>
  </si>
  <si>
    <t>TRATAMENTO DE JUNTA DE DILATAÇÃO COM ISOPOR,  ESP. 20 MM, PROFUNDIDADE DE 10-15CM, EXCLUSIVE SELANTE</t>
  </si>
  <si>
    <t>ENSAIO DE SOLO E AGREGADO</t>
  </si>
  <si>
    <t>ED-49567</t>
  </si>
  <si>
    <t>ENSAIO DE EXPANSIBILIDADE - SOLOS</t>
  </si>
  <si>
    <t>ED-49559</t>
  </si>
  <si>
    <t>ENSAIO DE MASSA ESPECIFICA - IN SITU - METODO FRASCO DE AREIA - SOLOS</t>
  </si>
  <si>
    <t>ENSAIO DE CONCRETO E AÇO</t>
  </si>
  <si>
    <t>ED-49545</t>
  </si>
  <si>
    <t>DETERMINAÇÃO E ANÁLISE DE RESULTADO DE RESISTÊNCIA A COMPRESSÃO DO CONCRETO MOLDADO</t>
  </si>
  <si>
    <t>ED-49544</t>
  </si>
  <si>
    <t>ENSAIO DE CONCRETO: CURA, FACEAMENTO, RUPTURA, EMISSÃO DE CERTIFICADOS - ATE 6 UNIDADES</t>
  </si>
  <si>
    <t>ED-49546</t>
  </si>
  <si>
    <t>ENSAIO DE RESISTENCIA A COMPRESSAO SIMPLES - CONCRETO</t>
  </si>
  <si>
    <t>ED-49547</t>
  </si>
  <si>
    <t>ENSAIO DE RESISTENCIA A TRACAO POR COMPRESSAO DIAMETRAL - CONCRETO</t>
  </si>
  <si>
    <t>ED-49543</t>
  </si>
  <si>
    <t>ENSAIO DE TRAÇÃO, DOBRAMENTO E VERIFICAÇÃO DE BITOLAS EM BARRAS DE AÇO ACIMA DE 1"</t>
  </si>
  <si>
    <t>ED-49542</t>
  </si>
  <si>
    <t>ENSAIO DE TRAÇÃO, DOBRAMENTO E VERIFICAÇÃO DE BITOLAS EM BARRAS DE AÇO ATÉ 1"</t>
  </si>
  <si>
    <t>FURO EM CONCRETO</t>
  </si>
  <si>
    <t>ED-29127</t>
  </si>
  <si>
    <t>FURO EM CONCRETO, PARA ELEMENTO ESTRUTURAL DE LAJE, COM DIÂMETRO MAIORES QUE 110MM (4.1/4") E MENORES QUE 158MM(6.1/4"), EXCLUSIVE FORNECIMENTO DE ANDAIME OU PLATAFORMA</t>
  </si>
  <si>
    <t>ED-29128</t>
  </si>
  <si>
    <t>FURO EM CONCRETO, PARA ELEMENTO ESTRUTURAL DE LAJE, COM DIÂMETRO MAIORES QUE 158MM (6.1/4") E MENORES QUE 210MM(8.1/4"), EXCLUSIVE FORNECIMENTO DE ANDAIME OU PLATAFORMA</t>
  </si>
  <si>
    <t>ED-29123</t>
  </si>
  <si>
    <t>FURO EM CONCRETO, PARA ELEMENTO ESTRUTURAL DE LAJE, COM DIÂMETRO MAIORES QUE 25MM (1") E MENORES QUE 32MM(1.1/4"), EXCLUSIVE FORNECIMENTO DE ANDAIME OU PLATAFORMA</t>
  </si>
  <si>
    <t>ED-29124</t>
  </si>
  <si>
    <t>FURO EM CONCRETO, PARA ELEMENTO ESTRUTURAL DE LAJE, COM DIÂMETRO MAIORES QUE 32MM (1.1/4") E MENORES QUE 56MM(2.1/4"), EXCLUSIVE FORNECIMENTO DE ANDAIME OU PLATAFORMA</t>
  </si>
  <si>
    <t>ED-29125</t>
  </si>
  <si>
    <t>FURO EM CONCRETO, PARA ELEMENTO ESTRUTURAL DE LAJE, COM DIÂMETRO MAIORES QUE 56MM (2.1/4") E MENORES QUE 82MM(3.1/4"), EXCLUSIVE FORNECIMENTO DE ANDAIME OU PLATAFORMA</t>
  </si>
  <si>
    <t>ED-29126</t>
  </si>
  <si>
    <t>FURO EM CONCRETO, PARA ELEMENTO ESTRUTURAL DE LAJE, COM DIÂMETRO MAIORES QUE 82MM (3.1/4") E MENORES QUE 110MM(4.1/4"), EXCLUSIVE FORNECIMENTO DE ANDAIME OU PLATAFORMA</t>
  </si>
  <si>
    <t>ED-29121</t>
  </si>
  <si>
    <t>FURO EM CONCRETO, PARA ELEMENTO ESTRUTURAL DE VIGA, COM DIÂMETRO MAIORES QUE 110MM (4.1/4") E MENORES QUE 158MM(6.1/4"), EXCLUSIVE FORNECIMENTO DE ANDAIME OU PLATAFORMA</t>
  </si>
  <si>
    <t>ED-29122</t>
  </si>
  <si>
    <t>FURO EM CONCRETO, PARA ELEMENTO ESTRUTURAL DE VIGA, COM DIÂMETRO MAIORES QUE 158MM (6.1/4") E MENORES QUE 210MM(8.1/4"), EXCLUSIVE FORNECIMENTO DE ANDAIME OU PLATAFORMA</t>
  </si>
  <si>
    <t>ED-29117</t>
  </si>
  <si>
    <t>FURO EM CONCRETO, PARA ELEMENTO ESTRUTURAL DE VIGA, COM DIÂMETRO MAIORES QUE 25MM (1") E MENORES QUE 32MM(1.1/4"), EXCLUSIVE FORNECIMENTO DE ANDAIME OU PLATAFORMA</t>
  </si>
  <si>
    <t>ED-29118</t>
  </si>
  <si>
    <t>FURO EM CONCRETO, PARA ELEMENTO ESTRUTURAL DE VIGA, COM DIÂMETRO MAIORES QUE 32MM (1.1/4") E MENORES QUE 56MM(2.1/4"), EXCLUSIVE FORNECIMENTO DE ANDAIME OU PLATAFORMA</t>
  </si>
  <si>
    <t>ED-29119</t>
  </si>
  <si>
    <t>FURO EM CONCRETO, PARA ELEMENTO ESTRUTURAL DE VIGA, COM DIÂMETRO MAIORES QUE 56MM (2.1/4") E MENORES QUE 82MM(3.1/4"), EXCLUSIVE FORNECIMENTO DE ANDAIME OU PLATAFORMA</t>
  </si>
  <si>
    <t>ED-29120</t>
  </si>
  <si>
    <t>FURO EM CONCRETO, PARA ELEMENTO ESTRUTURAL DE VIGA, COM DIÂMETRO MAIORES QUE 82MM (3.1/4") E MENORES QUE 110MM(4.1/4"), EXCLUSIVE FORNECIMENTO DE ANDAIME OU PLATAFORMA</t>
  </si>
  <si>
    <t>SERVIÇOS DE CARTOGRAFIA E AGRIMENSURA</t>
  </si>
  <si>
    <t>ED-31369</t>
  </si>
  <si>
    <t>GEORREFERENCIAMENTO DE IMÓVEIS RURAIS COM EQUIPAMENTO GNSS, EXCLUSIVE MATERIALIZAÇÃO DE MARCO TOPOGRÁFICO</t>
  </si>
  <si>
    <t>ha</t>
  </si>
  <si>
    <t>ED-31389</t>
  </si>
  <si>
    <t>MATERIALIZAÇÃO DE MARCO TOPOGRÁFICO/GEODÉSICO INCLUSIVE FORNECIMENTO E INSTALAÇÃO</t>
  </si>
  <si>
    <t>URBANIZAÇÃO E OBRAS COMPLEMENTARES</t>
  </si>
  <si>
    <t>CALÇADA E PASSEIO</t>
  </si>
  <si>
    <t>ED-51147</t>
  </si>
  <si>
    <t>LANÇAMENTO E ESPALHAMENTO DE SOLO OU MATERIAL DE DEMOLIÇÃO EM ÁREA DE PASSEIO EXCLUSIVE APILOAMENTO</t>
  </si>
  <si>
    <t>ED-51145</t>
  </si>
  <si>
    <t>PASSEIOS DE CONCRETO E = 6 CM, FCK = 10 MPA, JUNTA SECA</t>
  </si>
  <si>
    <t>ED-51144</t>
  </si>
  <si>
    <t>PASSEIOS DE CONCRETO E = 8 CM, FCK = 15 MPA PADRÃO PREFEITURA</t>
  </si>
  <si>
    <t>ED-50539</t>
  </si>
  <si>
    <t>PISO EM PEDRA PORTUGUESA, INCLUSIVE FORNECIMENTO, ARGAMASSA SECA, TIPO FAROFA COM PREPARO MECANIZADO, COM ASSENTAMENTO EM COLCHÃO DE AREIA E CIMENTO, ESPESSURA DE 6CM, REJUNTAMENTO E ACABAMENTO</t>
  </si>
  <si>
    <t>RAMPA DE ACESSO</t>
  </si>
  <si>
    <t>ED-51148</t>
  </si>
  <si>
    <t>RAMPA PARA ACESSO DE DEFICIENTE, EM CONCRETO SIMPLES FCK = 25 MPA, DESEMPENADA, COM PINTURA INDICATIVA, 02 DEMÃOS</t>
  </si>
  <si>
    <t>MURO DIVISÓRIO</t>
  </si>
  <si>
    <t>ED-50399</t>
  </si>
  <si>
    <t>MURO DE VEDAÇÃO DE CONCRETO PRÉ-MOLDADO TIPO CALHA V ALTURA LIVRE = 2,50 M, SAPATA CONCRETO 1:3:6, 30 X 50 CM</t>
  </si>
  <si>
    <t>ED-50395</t>
  </si>
  <si>
    <t>MURO DIVISÓRIO EM BLOCO DE CONCRETO COM ACABAMENTO APARENTE, ESP.15CM, ALTURA DE 180CM, COM SAPATA EM CONCRETO ARMADO , DIMENSÃO (50X55)CM,  FORMA EM CONTRA BARRANCO, INCLUSIVE ESCAVAÇÃO COM TRANSPORTE E RETIRADA DO MATERIAL ESCAVADO (EM CAÇAMBA) E PINGADEIRA EM CONCRETO</t>
  </si>
  <si>
    <t>ED-50396</t>
  </si>
  <si>
    <t>MURO DIVISÓRIO EM BLOCO DE CONCRETO COM ACABAMENTO APARENTE, ESP.15CM, ALTURA DE 220CM, COM SAPATA EM CONCRETO ARMADO , DIMENSÃO (50X55)CM,  FORMA EM CONTRA BARRANCO, INCLUSIVE ESCAVAÇÃO COM TRANSPORTE E RETIRADA DO MATERIAL ESCAVADO (EM CAÇAMBA) E PINGADEIRA EM CONCRETO</t>
  </si>
  <si>
    <t>ED-50397</t>
  </si>
  <si>
    <t>MURO DIVISÓRIO EM BLOCO DE CONCRETO COM ACABAMENTO REVESTIDO, ESP.15CM, ALTURA DE 220CM, COM SAPATA EM CONCRETO ARMADO , DIMENSÃO (50X55)CM,  FORMA EM CONTRA BARRANCO, INCLUSIVE ESCAVAÇÃO COM TRANSPORTE E RETIRADA DO MATERIAL ESCAVADO (EM CAÇAMBA), PINGADEIRA EM CONCRETO, CHAPISCO/REBOCO COM ARGAMASSA (CIMENTO E AREIA) E PINTURA EM DUAS (2) DEMÃOS</t>
  </si>
  <si>
    <t>ED-50406</t>
  </si>
  <si>
    <t>MURO DIVISÓRIO TIJOLO FURADO E = 10 CM, REBOCADO E PINTADO A LATEX H = 1,80 M, INCLUSIVE SAPATA DE CONCRETO ARMADO FCK = 15 MPA, 50 x 55 CM</t>
  </si>
  <si>
    <t>ED-50408</t>
  </si>
  <si>
    <t>MURO DIVISÓRIO TIJOLO FURADO E = 10 CM, REBOCADO E PINTADO A LATEX H = 2,20 A 2,50 M, INCLUSIVE SAPATA DE CONCRETO ARMADO FCK = 15 MPA, 50 x 55 CM</t>
  </si>
  <si>
    <t>ED-50407</t>
  </si>
  <si>
    <t>MURO DIVISÓRIO TIJOLO FURADO E = 10 CM, REBOCADO E PINTADO A LATEX H = 2,20 M, INCLUSIVE SAPATA DE CONCRETO ARMADO FCK = 15 MPA, 50 x 55 CM</t>
  </si>
  <si>
    <t>CONCERTINA</t>
  </si>
  <si>
    <t>ED-50401</t>
  </si>
  <si>
    <t>CONCERTINA CLIPADA MODELO ESPIRAL HELICOIDAL DUPLA D = 450 MM</t>
  </si>
  <si>
    <t>ED-50402</t>
  </si>
  <si>
    <t>CONCERTINA CLIPADA MODELO ESPIRAL HELICOIDAL DUPLA D = 610 MM</t>
  </si>
  <si>
    <t>ED-50403</t>
  </si>
  <si>
    <t>CONCERTINA CLIPADA MODELO ESPIRAL HELICOIDAL DUPLA D = 730 MM</t>
  </si>
  <si>
    <t>DEFENSA</t>
  </si>
  <si>
    <t>ED-50404</t>
  </si>
  <si>
    <t>COLOCAÇÃO DE DEFENSAS SOBRE O MURO FERRO CANTONEIRA L - 1" X 1/8" COMPRIMENTO = 85 CM, ESPAÇAMENTO 1,50 M E 5 FIADAS DE ARAME FARPADO</t>
  </si>
  <si>
    <t>ED-50405</t>
  </si>
  <si>
    <t>COLOCAÇÃO DE DEFENSAS SOBRE O MURO FERRO CANTONEIRA L - 1" X 1/8" COMPRIMENTO = 85 CM, ESPAÇAMENTO 1,50 M E 7 FIADAS DE ARAME FARPADO</t>
  </si>
  <si>
    <t>MEIO-FIO</t>
  </si>
  <si>
    <t>ED-51141</t>
  </si>
  <si>
    <t>GUIA DE MEIO-FIO, EM CONCRETO COM FCK 15MPA, MOLDADA IN-LOCO, SEÇÃO 15X45CM, FORMA EM MADEIRA, EXCLUSIVE SARJETA, INCLUSIVE ESCAVAÇÃO, APILOAMENTO E TRANSPORTE COM RETIRADA DO MATERIAL ESCAVADO (EM CAÇAMBA)</t>
  </si>
  <si>
    <t>ED-51139</t>
  </si>
  <si>
    <t>GUIA DE MEIO-FIO, EM CONCRETO COM FCK 20MPA, PRÉ-MOLDADA, MFC-01 PADRÃO DER-MG, DIMENSÕES (12X16,7X35)CM, EXCLUSIVE SARJETA, INCLUSIVE ESCAVAÇÃO, APILOAMENTO E TRANSPORTE COM RETIRADA DO MATERIAL ESCAVADO (EM CAÇAMBA)</t>
  </si>
  <si>
    <t>ED-51140</t>
  </si>
  <si>
    <t>GUIA DE MEIO-FIO, EM CONCRETO COM FCK 20MPA, PRÉ-MOLDADA, MFC-03 PADRÃO DER-MG, DIMENSÕES (12X18X45)CM, EXCLUSIVE SARJETA, INCLUSIVE ESCAVAÇÃO, APILOAMENTO E TRANSPORTE COM RETIRADA DO MATERIAL ESCAVADO (EM CAÇAMBA)</t>
  </si>
  <si>
    <t>ED-48664</t>
  </si>
  <si>
    <t>GUIA DE MEIO-FIO (10X15X22)CM E SARJETA (30X10)CM COM INCLINAÇÃO DE 10%, EM CONCRETO COM FCK 15MPA, MOLDADA IN-LOCO, FORMA EM MADEIRA, INCLUSIVE ESCAVAÇÃO, APILOAMENTO E TRANSPORTE COM RETIRADA DO MATERIAL ESCAVADO (EM CAÇAMBA)</t>
  </si>
  <si>
    <t>ED-51143</t>
  </si>
  <si>
    <t>REMOÇÃO E REASSENTAMENTO DE MEIO-FIO DE GNAISSE COM REAPROVEITAMENTO</t>
  </si>
  <si>
    <t>ED-51142</t>
  </si>
  <si>
    <t>REMOÇÃO E REASSENTAMENTO DE MEIO-FIO PRÉ-MOLDADO DE CONCRETO COM REAPROVEITAMENTO</t>
  </si>
  <si>
    <t>ED-50540</t>
  </si>
  <si>
    <t>REMOÇÃO MANUAL COM REASSENTAMENTO DE CALÇADA PORTUGUESA, INCLUSIVE ARGAMASSA SECA, TIPO FAROFA COM PREPARO MECANIZADO, ASSENTAMENTO EM COLCHÃO DE AREIA E CIMENTO, ESPESSURA DE 6CM, REJUNTAMENTO, ACABAMENTO, AFASTAMENTO E EMPILHAMENTO, EXCLUSIVE TRANSPORTE E RETIRADA DO MATERIAL REMOVIDO NÃO REAPROVEITÁVEL</t>
  </si>
  <si>
    <t>CORDÃO DE CONCRETO</t>
  </si>
  <si>
    <t>ED-51135</t>
  </si>
  <si>
    <t>GUIA DE CORDÃO BOLEADO, EM CONCRETO COM FCK 20MPA, PRÉ-MOLDADA, 10X10CM (ALTURA X LARGURA), INCLUSIVE UMA (1) FIADA DE BLOCO DE CONCRETO, ESP. 9CM, ESCAVAÇÃO, APILOAMENTO E TRANSPORTE COM RETIRADA DO MATERIAL ESCAVADO (EM CAÇAMBA)</t>
  </si>
  <si>
    <t>CERCA DE MOURÃO</t>
  </si>
  <si>
    <t>ED-50136</t>
  </si>
  <si>
    <t>CERCA COM MOURÕES DE MADEIRA ROLIÇA,  COM CINCO (5) FIOS DE ARAME FARPADO, BWG 14 (2,0MM), ALTURA DE 150CM, INCLUSIVE ESCAVAÇÃO, REATERRO COMPACTADO E FORNECIMENTO</t>
  </si>
  <si>
    <t>ED-48384</t>
  </si>
  <si>
    <t>CERCA DE MOURÃO H = 2,15 M - MOURÃO PRÉ-FABRICADO DE CONCRETO PONTA LISA A CADA 2,20 M E 7 FIOS DE ARAME FARPADO, EXCLUSIVE BASE</t>
  </si>
  <si>
    <t>ED-48385</t>
  </si>
  <si>
    <t>CERCA DE MOURÃO H = 2,80 M - MOURÃO PRÉ-FABRICADO DE CONCRETO PONTA VIRADA A CADA 2,20 M E 7 + 4 FIOS DE ARAME FARPADO, EXCLUSIVE BASE</t>
  </si>
  <si>
    <t>ED-48386</t>
  </si>
  <si>
    <t>CERCA DE MOURÃO H = 2,80 M - MOURÃO PRÉ-FABRICADO DE CONCRETO PONTA VIRADA A CADA 2,50 M, 3 FIOS DE ARAME FARPADO E TELA GALVANIZADA # 2" FIO 12, INCLUSIVE FUNDAÇÃO</t>
  </si>
  <si>
    <t>BANCO E MESA EM CONCRETO</t>
  </si>
  <si>
    <t>ED-15449</t>
  </si>
  <si>
    <t>BANCO EM CONCRETO APARENTE, SEM ENCOSTO, POLIDO COM ACABAMENTO EM VERNIZ, ESP. 8CM, COMPRIMENTO 200CM, LARGURA 40CM, ALTURA 55CM, EXCLUSIVE FIXAÇÃO EM PISO</t>
  </si>
  <si>
    <t>ED-15446</t>
  </si>
  <si>
    <t>BANCO EM CONCRETO APARENTE, SEM ENCOSTO, POLIDO COM ACABAMENTO EM VERNIZ, ESP. 8CM, COMPRIMENTO 200CM, LARGURA 40CM, ALTURA 55CM, INCLUSIVE CORTE NO PISO PARA FIXAÇÃO COM CONCRETO NÃO ESTRUTURAL, PREPARADO EM OBRA COM BETONEIRA, COM FCK 15 MPA</t>
  </si>
  <si>
    <t>ED-15450</t>
  </si>
  <si>
    <t>BANCO EM CONCRETO APARENTE, TIPO-1, PADRÃO SEE-MG, SEM ENCOSTO, POLIDO COM ACABAMENTO EM VERNIZ, ESP. 5CM, COMPRIMENTO 130CM, LARGURA 40CM, ALTURA 45CM, EXCLUSIVE FIXAÇÃO EM PISO</t>
  </si>
  <si>
    <t>ED-15447</t>
  </si>
  <si>
    <t>BANCO EM CONCRETO APARENTE, TIPO-1, PADRÃO SEE-MG, SEM ENCOSTO, POLIDO COM ACABAMENTO EM VERNIZ, ESP. 5CM, COMPRIMENTO 130CM, LARGURA 40CM, ALTURA 45CM, INCLUSIVE CORTE NO PISO PARA FIXAÇÃO COM CONCRETO NÃO ESTRUTURAL, PREPARADO EM OBRA COM BETONEIRA, COM FCK 15 MPA</t>
  </si>
  <si>
    <t>ED-15451</t>
  </si>
  <si>
    <t>BANCO EM CONCRETO APARENTE, TIPO-2, PADRÃO SEE-MG, SEM ENCOSTO, POLIDO COM ACABAMENTO EM VERNIZ, ESP. 5CM, COMPRIMENTO 150CM, LARGURA 40CM, ALTURA 45CM, EXCLUSIVE FIXAÇÃO EM PISO</t>
  </si>
  <si>
    <t>ED-15448</t>
  </si>
  <si>
    <t>BANCO EM CONCRETO APARENTE, TIPO-2, PADRÃO SEE-MG, SEM ENCOSTO, POLIDO COM ACABAMENTO EM VERNIZ, ESP. 5CM, COMPRIMENTO 150CM, LARGURA 40CM, ALTURA 45CM, INCLUSIVE CORTE NO PISO PARA FIXAÇÃO COM CONCRETO NÃO ESTRUTURAL, PREPARADO EM OBRA COM BETONEIRA, COM FCK 15 MPA</t>
  </si>
  <si>
    <t>ED-48355</t>
  </si>
  <si>
    <t>BANCO EM GRANITO ANDORINHA POLIDO 52 X 30 CM</t>
  </si>
  <si>
    <t>ED-48354</t>
  </si>
  <si>
    <t>BANCO INTERNO EM CONCRETO APARENTE, ALTURA 45 CM, LARGURA 30 CM</t>
  </si>
  <si>
    <t>ED-48353</t>
  </si>
  <si>
    <t>BANCO INTERNO EM CONCRETO E ALVENARIA, ACABAMENTO EM VERNIZ, E = 8 CM, L = 40 CM</t>
  </si>
  <si>
    <t>ED-48359</t>
  </si>
  <si>
    <t>CONJUNTO DE MESA E BANCOS DE ARDÓSIA</t>
  </si>
  <si>
    <t>ED-48360</t>
  </si>
  <si>
    <t>CONJUNTO DE MESA E BANCOS DE CONCRETO PARA JOGOS (02 BANCOS EM ARCO COM D INTERNO = 130 CM E H = 43 CM E MESA COM D = 80 CM, E = 8 CM E H = 75 CM)</t>
  </si>
  <si>
    <t>EQUIPAMENTO ESPORTIVO</t>
  </si>
  <si>
    <t>ED-49572</t>
  </si>
  <si>
    <t xml:space="preserve">POSTE DE VÔLEI OU PETECA OFICIAL (PAR) COM REDE, EM TUBO DE AÇO, DIÂMETRO DE 3", TIPO TELESCÓPICO, INCLUSIVE TRATAMENTO ANTICORROSIVO E PINTURA
</t>
  </si>
  <si>
    <t>ED-49574</t>
  </si>
  <si>
    <t>TABELA DE BASQUETE OFICIAL COM ARO FIXO, REDE E POSTE METÁLICO, INCLUSIVE SUPORTE PARA PISO, INCLUSIVE TRATAMENTO ANTICORROSIVO E PINTURA</t>
  </si>
  <si>
    <t>ED-49570</t>
  </si>
  <si>
    <t>TRAVE DE FUTEBOL DE CAMPO OFICIAL COM REDE, EM TUBO DE AÇO, DIÂMETRO DE 3", COMPRIMENTO 732CM, ALTURA 244CM, INCLUSIVE TRATAMENTO ANTICORROSIVO E PINTURA</t>
  </si>
  <si>
    <t>ED-49569</t>
  </si>
  <si>
    <t>TRAVE DE FUTSAL (PAR) COM REDE, EM TUBO DE AÇO, DIÂMETRO DE 3", COMPRIMENTO 300CM, ALTURA 200CM, INCLUSIVE TRATAMENTO ANTICORROSIVO E PINTURA</t>
  </si>
  <si>
    <t>EQUIPAMENTO PARA PARQUE INFANTIL</t>
  </si>
  <si>
    <t>ED-15342</t>
  </si>
  <si>
    <t>FORNECIMENTO E INSTALAÇÃO DE BALANÇO (REMA-REMA) METÁLICO COM SEIS LUGARES PARA PARQUE INFANTIL, FIXADO COM CONCRETO NÃO ESTRUTURAL, PREPARADO EM OBRA COM BETONEIRA, COM FCK 15 MPA , INCLUSIVE ESCAVAÇÃO E TRANSPORTE COM RETIRADA DO MATERIAL ESCAVADO (EM CAÇAMBA)</t>
  </si>
  <si>
    <t>ED-49578</t>
  </si>
  <si>
    <t>FORNECIMENTO E INSTALAÇÃO DE BARRA FIXA METÁLICA PARA PARQUE INFANTIL OU ACADEMIA AO AR LIVRE, FIXADO COM CONCRETO NÃO ESTRUTURAL, PREPARADO EM OBRA COM BETONEIRA, COM FCK 15 MPA , INCLUSIVE ESCAVAÇÃO E TRANSPORTE COM RETIRADA DO MATERIAL ESCAVADO (EM CAÇAMBA)</t>
  </si>
  <si>
    <t>ED-49579</t>
  </si>
  <si>
    <t>FORNECIMENTO E INSTALAÇÃO DE ESCADA HORIZONTAL METÁLICA PARA PARQUE INFANTIL, FIXADO COM CONCRETO NÃO ESTRUTURAL, PREPARADO EM OBRA COM BETONEIRA, COM FCK 15 MPA , INCLUSIVE ESCAVAÇÃO E TRANSPORTE COM RETIRADA DO MATERIAL ESCAVADO (EM CAÇAMBA)</t>
  </si>
  <si>
    <t>ED-49575</t>
  </si>
  <si>
    <t>FORNECIMENTO E INSTALAÇÃO DE ESCORREGADOR MÉDIO METÁLICO PARA PARQUE INFANTIL, FIXADO COM CONCRETO NÃO ESTRUTURAL, PREPARADO EM OBRA COM BETONEIRA, COM FCK 15 MPA , INCLUSIVE ESCAVAÇÃO E TRANSPORTE COM RETIRADA DO MATERIAL ESCAVADO (EM CAÇAMBA)</t>
  </si>
  <si>
    <t>ED-49580</t>
  </si>
  <si>
    <t>FORNECIMENTO E INSTALAÇÃO DE ESPALDAR E BARRAS METÁLICAS PARA PARQUE INFANTIL OU ACADEMIA AO AR LIVRE, FIXADO COM CONCRETO NÃO ESTRUTURAL, PREPARADO EM OBRA COM BETONEIRA, COM FCK 15 MPA , INCLUSIVE ESCAVAÇÃO E TRANSPORTE COM RETIRADA DO MATERIAL ESCAVADO (EM CAÇAMBA)</t>
  </si>
  <si>
    <t>ED-49576</t>
  </si>
  <si>
    <t>FORNECIMENTO E INSTALAÇÃO DE GANGORRA METÁLICA COM DOIS LUGARES PARA PARQUE INFANTIL, FIXADO COM CONCRETO NÃO ESTRUTURAL, PREPARADO EM OBRA COM BETONEIRA, COM FCK 15 MPA , INCLUSIVE ESCAVAÇÃO E TRANSPORTE COM RETIRADA DO MATERIAL ESCAVADO (EM CAÇAMBA)</t>
  </si>
  <si>
    <t>ED-49577</t>
  </si>
  <si>
    <t>FORNECIMENTO E INSTALAÇÃO DE ZANGA BURRINHO METÁLICO COM DUAS PRANCHAS PARA PARQUE INFANTIL, FIXADO COM CONCRETO NÃO ESTRUTURAL, PREPARADO EM OBRA COM BETONEIRA, COM FCK 15 MPA , INCLUSIVE ESCAVAÇÃO E TRANSPORTE COM RETIRADA DO MATERIAL ESCAVADO (EM CAÇAMBA)</t>
  </si>
  <si>
    <t>ENVELOPAMENTO DE DUTO E ELETRODUTO</t>
  </si>
  <si>
    <t>ED-49334</t>
  </si>
  <si>
    <t>ENVELOPE DE CONCRETO PARA PROTEÇÃO DE TUBOS DE PVC ENTERRADO - CONCRETO TIPO A FCK = 13,5 MPA</t>
  </si>
  <si>
    <t>LIMPEZA DE OBRA</t>
  </si>
  <si>
    <t>LIMPEZA GERAL</t>
  </si>
  <si>
    <t>ED-50265</t>
  </si>
  <si>
    <t>LAVAGEM DE FACHADA COM HIDROJATEAMENTO, EXCLUSIVE ANDAIME METÁLICO, TIPO FIXO/TORRE/SUSPENSO, PARA FACHADA</t>
  </si>
  <si>
    <t>ED-50263</t>
  </si>
  <si>
    <t>LIMPEZA DE CALHA EM CHAPA GALVANIZADA OU EM PVC, INCLUSIVE DESOBSTRUÇÃO</t>
  </si>
  <si>
    <t>ED-50264</t>
  </si>
  <si>
    <t>LIMPEZA DE MATERIAL CERÂMICO</t>
  </si>
  <si>
    <t>ED-50271</t>
  </si>
  <si>
    <t>LIMPEZA DE RODAPÉ</t>
  </si>
  <si>
    <t>ED-50272</t>
  </si>
  <si>
    <t>LIMPEZA DE VIDROS E ESPELHOS</t>
  </si>
  <si>
    <t>ED-50270</t>
  </si>
  <si>
    <t>LIMPEZA PERMANENTE DA OBRA - 01 SERVENTE X 4 HORAS DIÁRIAS</t>
  </si>
  <si>
    <t>ED-50269</t>
  </si>
  <si>
    <t>LIMPEZA PERMANENTE DA OBRA - 01 SERVENTE X 8 HORAS DIÁRIAS</t>
  </si>
  <si>
    <t>LIMPEZA FINAL PARA ENTREGA DA OBRA</t>
  </si>
  <si>
    <t>ED-50266</t>
  </si>
  <si>
    <t>OBRAS VIÁRIAS</t>
  </si>
  <si>
    <t>ESTABILIZAÇÃO DE SOLO</t>
  </si>
  <si>
    <t>ED-50411</t>
  </si>
  <si>
    <t>GEOTÊXTIL NÃO TECIDO PARA ESTABILIZAÇÃO DE SOLOS</t>
  </si>
  <si>
    <t>PAVIMENTO INTERTRAVADO</t>
  </si>
  <si>
    <t>ED-9837</t>
  </si>
  <si>
    <t>APLICAÇÃO DE CAMADA E REGULARIZAÇÃO EM COLCHÃO DE AREIA PARA PAVIMENTO COM PISO INTERTRAVADO, EXCLUSIVE COMPACTAÇÃO</t>
  </si>
  <si>
    <t>ED-8912</t>
  </si>
  <si>
    <t>EXECUÇÃO DE PAVIMENTO COM PISO INTERTRAVADO, TIPO ECOLÓGICO, ESP. 6CM, COM FCK DE 35MPA, INCLUSIVE COLCHÃO DE AREIA, ESP. 6CM, PARA ASSENTAMENTO, COMPACTAÇÃO MECANIZADA, CARGA E DESCARGA MECÂNICA EM CAMINHÃO, EXCLUSIVE TRANSPORTE DE PISO INTERTRAVADO</t>
  </si>
  <si>
    <t>ED-8917</t>
  </si>
  <si>
    <t>EXECUÇÃO DE PAVIMENTO COM PISO INTERTRAVADO, TIPO RETANGULAR, ESP. 10CM, COM FCK DE 35MPA, INCLUSIVE COLCHÃO DE AREIA, ESP. 6CM, PARA ASSENTAMENTO, COMPACTAÇÃO MECANIZADA, CARGA E DESCARGA MECÂNICA EM CAMINHÃO, EXCLUSIVE TRANSPORTE DE PISO INTERTRAVADO</t>
  </si>
  <si>
    <t>ED-8918</t>
  </si>
  <si>
    <t>EXECUÇÃO DE PAVIMENTO COM PISO INTERTRAVADO, TIPO RETANGULAR, ESP. 10CM, COM FCK DE 40MPA, INCLUSIVE COLCHÃO DE AREIA, ESP. 6CM, PARA ASSENTAMENTO, COMPACTAÇÃO MECANIZADA, CARGA E DESCARGA MECÂNICA EM CAMINHÃO, EXCLUSIVE TRANSPORTE DE PISO INTERTRAVADO</t>
  </si>
  <si>
    <t>ED-8915</t>
  </si>
  <si>
    <t>EXECUÇÃO DE PAVIMENTO COM PISO INTERTRAVADO, TIPO RETANGULAR, ESP. 6CM, COM FCK DE 35MPA, INCLUSIVE COLCHÃO DE AREIA, ESP. 6CM, PARA ASSENTAMENTO, COMPACTAÇÃO MECANIZADA, CARGA E DESCARGA MECÂNICA EM CAMINHÃO, EXCLUSIVE TRANSPORTE DE PISO INTERTRAVADO</t>
  </si>
  <si>
    <t>ED-8916</t>
  </si>
  <si>
    <t>EXECUÇÃO DE PAVIMENTO COM PISO INTERTRAVADO, TIPO RETANGULAR, ESP. 8CM, COM FCK DE 35MPA, INCLUSIVE COLCHÃO DE AREIA, ESP. 6CM, PARA ASSENTAMENTO, COMPACTAÇÃO MECANIZADA, CARGA E DESCARGA MECÂNICA EM CAMINHÃO, EXCLUSIVE TRANSPORTE DE PISO INTERTRAVADO</t>
  </si>
  <si>
    <t>ED-8913</t>
  </si>
  <si>
    <t>EXECUÇÃO DE PAVIMENTO COM PISO INTERTRAVADO, TIPO SEXTAVADO, ESP. 6CM, COM FCK DE 35MPA, INCLUSIVE COLCHÃO DE AREIA, ESP. 6CM, PARA ASSENTAMENTO, COMPACTAÇÃO MECANIZADA, CARGA E DESCARGA MECÂNICA EM CAMINHÃO, EXCLUSIVE TRANSPORTE DE PISO INTERTRAVADO</t>
  </si>
  <si>
    <t>ED-8914</t>
  </si>
  <si>
    <t>EXECUÇÃO DE PAVIMENTO COM PISO INTERTRAVADO, TIPO SEXTAVADO, ESP. 8CM, COM FCK DE 35MPA, INCLUSIVE COLCHÃO DE AREIA, ESP. 6CM, PARA ASSENTAMENTO, COMPACTAÇÃO MECANIZADA, CARGA E DESCARGA MECÂNICA EM CAMINHÃO, EXCLUSIVE TRANSPORTE DE PISO INTERTRAVADO</t>
  </si>
  <si>
    <t>PAVIMENTAÇÃO</t>
  </si>
  <si>
    <t>ED-50413</t>
  </si>
  <si>
    <t>ALVENARIA POLIÉDRICA, RETIRADA E REASSENTAMENTO SOBRE COXIM DE AREIA</t>
  </si>
  <si>
    <t>ED-50421</t>
  </si>
  <si>
    <t>ASSENTAMENTO DE MATA-BURRO DE CONCRETO</t>
  </si>
  <si>
    <t>ED-7624</t>
  </si>
  <si>
    <t>EXECUÇÃO E APLICAÇÃO DE CONCRETO ASFÁLTICO PRE-MISTURADO À FRIO (PMF), EM BETONEIRA, INCLUINDO FORNECIMENTO E TRANSPORTE DOS AGREGADOS E MATERIAL BETUMINOSO, INCLUSIVE TRANSPORTE DA MASSA ASFÁLTICA ATÉ A PISTA</t>
  </si>
  <si>
    <t>ED-7623</t>
  </si>
  <si>
    <t>EXECUÇÃO E APLICAÇÃO DE CONCRETO BETUMINOSO USINADO A QUENTE (CBUQ), MASSA COMERCIAL, INCLUINDO FORNECIMENTO E TRANSPORTE DOS AGREGADOS E MATERIAL BETUMINOSO, EXCLUSIVE TRANSPORTE DA MASSA ASFÁLTICA ATÉ A PISTA</t>
  </si>
  <si>
    <t>ED-50412</t>
  </si>
  <si>
    <t>PARALELEPÍPEDO, RETIRADA E REASSENTAMENTO SOBRE COXIM DE AREIA</t>
  </si>
  <si>
    <t>ED-50414</t>
  </si>
  <si>
    <t>REMOÇÃO E REASSENTAMENTO DE CALÇAMENTO EM BLOCO DE CONCRETO INTERTRAVADO OU SEXTAVADO, COM REAPROVEITAMENTO DOS BLOCOS, INCLUSIVE FORNECIMENTO COM APLICAÇÃO E REGULARIZAÇÃO MECANIZADA DE COLCHÃO DE AREIA</t>
  </si>
  <si>
    <t>ENSECADEIRA</t>
  </si>
  <si>
    <t>ED-50422</t>
  </si>
  <si>
    <t>ENSECADEIRA INCLUSIVE RETIRADA DO MADEIRAMENTO , PAREDE SIMPLES</t>
  </si>
  <si>
    <t>PONTE E TRAVESSIA</t>
  </si>
  <si>
    <t>ED-29090</t>
  </si>
  <si>
    <t>DESCARGA DE CAMINHÃO, PARA ELEMENTOS DE VIGA OU TABULEIRO PARA PONTE, INCLUSIVE DESCARGA DE PERFIS LONGARINAS, TRANSVERSINAS, CHAPAS E ACESSÓRIOS, EXCLUSIVE FORNECIMENTO E TRANSPORTE</t>
  </si>
  <si>
    <t>ED-27791</t>
  </si>
  <si>
    <t>FORNECIMENTO DE ESTRUTURA METÁLICA EM PERFIL SOLDADO PARA PONTES, EM AÇO PATINÁVEL, INCLUSIVE FABRICAÇÃO, EXCLUSIVE TRANSPORTE E LANÇAMENTO</t>
  </si>
  <si>
    <t>ED-50428</t>
  </si>
  <si>
    <t>LANÇAMENTO DE VIGA PARA PONTE, EXCLUSIVE FORNECIMENTO, DESCARGA E TRANSPORTE - PROJETO PADRÃO SEINFRA-MG</t>
  </si>
  <si>
    <t>ED-29091</t>
  </si>
  <si>
    <t>TRANSPORTE DE VIGA OU TABULEIRO PARA PONTE (CUSTO FIXO), INCLUSIVE CARGA, EXCLUSIVE FORNECIMENTO , DESCARGA E TRANSPORTE EM QUILÔMETRO RODADO (CUSTO VARIÁVEL)</t>
  </si>
  <si>
    <t>ED-29092</t>
  </si>
  <si>
    <t>TRANSPORTE DE VIGA OU TABULEIRO PARA PONTE (CUSTO VARIÁVEL), EXCLUSIVE FORNECIMENTO , DESCARGA E CUSTO FIXO DE TRANSPORTE</t>
  </si>
  <si>
    <t>TxKM</t>
  </si>
  <si>
    <t>TRANSPORTES</t>
  </si>
  <si>
    <t>CARGA DE MATERIAL</t>
  </si>
  <si>
    <t>ED-51131</t>
  </si>
  <si>
    <t>CARGA MANUAL DE MATERIAL DE QUALQUER NATUREZA SOBRE CAMINHÃO, EXCLUSIVE TRANSPORTE</t>
  </si>
  <si>
    <t>ED-51132</t>
  </si>
  <si>
    <t>CARGA MECÂNICA DE MATERIAL DE QUALQUER NATUREZA SOBRE CAMINHÃO, EXCLUSIVE TRANSPORTE</t>
  </si>
  <si>
    <t>TRANSPORTE DE MATERIAL</t>
  </si>
  <si>
    <t>ED-7565</t>
  </si>
  <si>
    <t>CARGA E DESCARGA MANUAL DE MATERIAIS DIVERSOS, EM CAMINHÃO, TRAÇÃO 4X2, TIPO TOCO, PESO BRUTO TOTAL (PBT) DE 14.300KG, COM CARROCERIA DE CARGA SECA, COM CAPACIDADE DE 7T, INCLUSIVE MANOBRA, EXCLUSIVE TRANSPORTE</t>
  </si>
  <si>
    <t>t</t>
  </si>
  <si>
    <t>ED-7561</t>
  </si>
  <si>
    <t>CARGA E DESCARGA MANUAL DE MATERIAIS DIVERSOS, EM CAMINHÃO, TRAÇÃO 6X2, TIPO TRUCADO, PESO BRUTO TOTAL (PBT) DE 23.000KG, COM CARROCERIA DE CARGA SECA, COM CAPACIDADE DE 15T, INCLUSIVE MANOBRA, EXCLUSIVE TRANSPORTE</t>
  </si>
  <si>
    <t>ED-7426</t>
  </si>
  <si>
    <t>CARGA E DESCARGA MECÂNICA DE PISO INTERTRAVADO, EM CAMINHÃO, TRAÇÃO 6X2, TIPO TRUCADO, PESO BRUTO TOTAL (PBT) DE 23.000KG, COM GUINDASTE ARTICULADO, MOMENTO DE CARGA MÁXIMO DE 10TXM, E CARROCERIA DE CARGA SECA, COM CAPACIDADE DE 14T, INCLUSIVE MANOBRA, EXCLUSIVE TRANSPORTE</t>
  </si>
  <si>
    <t>ED-7541</t>
  </si>
  <si>
    <t>CARGA E DESCARGA MECÂNICA DE TUBO DE CONCRETO, EM CAMINHÃO, TRAÇÃO 6X2, TIPO TRUCADO, PESO BRUTO TOTAL (PBT) DE 23.000KG, COM GUINDASTE ARTICULADO, MOMENTO DE CARGA MÁXIMO DE 10TXM, E CARROCERIA DE CARGA SECA, COM CAPACIDADE DE 14T, INCLUSIVE MANOBRA, EXCLUSIVE TRANSPORTE</t>
  </si>
  <si>
    <t>ED-7556</t>
  </si>
  <si>
    <t>CARGA E DESCARGA MECÂNICA EM CAMINHÃO, TRAÇÃO 6X2, TIPO TRUCADO, PESO BRUTO TOTAL (PBT) DE 23.000KG, COM GUINDASTE ARTICULADO, MOMENTO DE CARGA MÁXIMO DE 20TXM, E CARROCERIA DE CARGA SECA, COM CAPACIDADE DE 14T, INCLUSIVE MANOBRA, EXCLUSIVE TRANSPORTE</t>
  </si>
  <si>
    <t>ED-51134</t>
  </si>
  <si>
    <t>TRANSPORTE DE MATERIAL DE QUALQUER NATUREZA COM CARRINHO DE MÃO, COM DISTÂNCIAS MAIORES QUE 50M E MENORES OU IGUAIS A 100M, INCLUSIVE CARGA/DESGARGA</t>
  </si>
  <si>
    <t>ED-51133</t>
  </si>
  <si>
    <t>TRANSPORTE DE MATERIAL DE QUALQUER NATUREZA COM CARRINHO DE MÃO, COM DISTÂNCIAS MENORES OU IGUAIS A 50M, INCLUSIVE CARGA/DESCARGA</t>
  </si>
  <si>
    <t>ED-29230</t>
  </si>
  <si>
    <t>TRANSPORTE DE MATERIAL DE QUALQUER NATUREZA EM CAMINHÃO, DISTÂNCIA MAIOR QUE 1KM E MENOR OU IGUAL A 2KM, DENTRO DO PERÍMETRO URBANO, EXCLUSIVE CARGA, INCLUSIVE DESCARGA</t>
  </si>
  <si>
    <t>M3xKM</t>
  </si>
  <si>
    <t>ED-29233</t>
  </si>
  <si>
    <t>TRANSPORTE DE MATERIAL DE QUALQUER NATUREZA EM CAMINHÃO, DISTÂNCIA MAIOR QUE 10KM E MENOR OU IGUAL A 20KM, DENTRO DO PERÍMETRO URBANO, EXCLUSIVE CARGA, INCLUSIVE DESCARGA</t>
  </si>
  <si>
    <t>ED-29231</t>
  </si>
  <si>
    <t>TRANSPORTE DE MATERIAL DE QUALQUER NATUREZA EM CAMINHÃO, DISTÂNCIA MAIOR QUE 2KM E MENOR OU IGUAL A 5KM, DENTRO DO PERÍMETRO URBANO, EXCLUSIVE CARGA, INCLUSIVE DESCARGA</t>
  </si>
  <si>
    <t>ED-29234</t>
  </si>
  <si>
    <t>TRANSPORTE DE MATERIAL DE QUALQUER NATUREZA EM CAMINHÃO, DISTÂNCIA MAIOR QUE 20KM E MENOR OU IGUAL A 30KM, DENTRO DO PERÍMETRO URBANO, EXCLUSIVE CARGA, INCLUSIVE DESCARGA</t>
  </si>
  <si>
    <t>ED-29232</t>
  </si>
  <si>
    <t>TRANSPORTE DE MATERIAL DE QUALQUER NATUREZA EM CAMINHÃO, DISTÂNCIA MAIOR QUE 5KM E MENOR OU IGUAL A 10KM, DENTRO DO PERÍMETRO URBANO, EXCLUSIVE CARGA, INCLUSIVE DESCARGA</t>
  </si>
  <si>
    <t>ED-29235</t>
  </si>
  <si>
    <t>TRANSPORTE DE MATERIAL DE QUALQUER NATUREZA EM CAMINHÃO, DISTÂNCIA MAIORES QUE 30KM, DENTRO DO PERÍMETRO URBANO, EXCLUSIVE CARGA, INCLUSIVE DESCARGA</t>
  </si>
  <si>
    <t>ED-29229</t>
  </si>
  <si>
    <t>TRANSPORTE DE MATERIAL DE QUALQUER NATUREZA EM CAMINHÃO, DISTÂNCIA MENOR OU IGUAL A 1KM, DENTRO DO PERÍMETRO URBANO, EXCLUSIVE CARGA, INCLUSIVE DESCARGA</t>
  </si>
  <si>
    <t>ED-51125</t>
  </si>
  <si>
    <t>TRANSPORTE DE MATERIAL DEMOLIDO EM CAÇAMBA, EXCLUSIVE CARGA MANUAL OU MECÂNICA</t>
  </si>
  <si>
    <t>ED-51126</t>
  </si>
  <si>
    <t>TRANSPORTE DE MATERIAL DEMOLIDO EM CAÇAMBA (MUNICÍPIO: BELO HORIZONTE), EXCLUSIVE CARGA MANUAL OU MECÂNICA</t>
  </si>
  <si>
    <t>ED-7423</t>
  </si>
  <si>
    <t>TRANSPORTE DE PISO INTERTRAVADO, EM CAMINHÃO, TRAÇÃO 6X2, TIPO TRUCADO, PESO BRUTO TOTAL (PBT) DE 23.000KG, COM GUINDASTE ARTICULADO, MOMENTO DE CARGA MÁXIMO DE 10TXM, E CARROCERIA DE CARGA SECA, COM CAPACIDADE DE 14T, EM RODOVIA COM LEITO NATURAL, EXCLUSIVE MANOBRA, CARGA E DESCARGA</t>
  </si>
  <si>
    <t>ED-7424</t>
  </si>
  <si>
    <t>TRANSPORTE DE PISO INTERTRAVADO, EM CAMINHÃO, TRAÇÃO 6X2, TIPO TRUCADO, PESO BRUTO TOTAL (PBT) DE 23.000KG, COM GUINDASTE ARTICULADO, MOMENTO DE CARGA MÁXIMO DE 10TXM, E CARROCERIA DE CARGA SECA, COM CAPACIDADE DE 14T, EM RODOVIA COM REVESTIMENTO PRIMÁRIO, EXCLUSIVE MANOBRA, CARGA E DESCARGA</t>
  </si>
  <si>
    <t>ED-7425</t>
  </si>
  <si>
    <t>TRANSPORTE DE PISO INTERTRAVADO, EM CAMINHÃO, TRAÇÃO 6X2, TIPO TRUCADO, PESO BRUTO TOTAL (PBT) DE 23.000KG, COM GUINDASTE ARTICULADO, MOMENTO DE CARGA MÁXIMO DE 10TXM, E CARROCERIA DE CARGA SECA, COM CAPACIDADE DE 14T, EM RODOVIA PAVIMENTADA, EXCLUSIVE MANOBRA, CARGA E DESCARGA</t>
  </si>
  <si>
    <t>ED-7538</t>
  </si>
  <si>
    <t>TRANSPORTE DE TUBO DE CONCRETO, EM CAMINHÃO, TRAÇÃO 6X2, TIPO TRUCADO, PESO BRUTO TOTAL (PBT) DE 23.000KG, COM GUINDASTE ARTICULADO, MOMENTO DE CARGA MÁXIMO DE 10TXM, E CARROCERIA DE CARGA SECA, COM CAPACIDADE DE 14T, EM RODOVIA COM LEITO NATURAL, EXCLUSIVE MANOBRA, CARGA E DESCARGA</t>
  </si>
  <si>
    <t>ED-7539</t>
  </si>
  <si>
    <t>TRANSPORTE DE TUBO DE CONCRETO, EM CAMINHÃO, TRAÇÃO 6X2, TIPO TRUCADO, PESO BRUTO TOTAL (PBT) DE 23.000KG, COM GUINDASTE ARTICULADO, MOMENTO DE CARGA MÁXIMO DE 10TXM, E CARROCERIA DE CARGA SECA, COM CAPACIDADE DE 14T, EM RODOVIA COM REVESTIMENTO PRIMÁRIO, EXCLUSIVE MANOBRA, CARGA E DESCARGA</t>
  </si>
  <si>
    <t>ED-7540</t>
  </si>
  <si>
    <t>TRANSPORTE DE TUBO DE CONCRETO, EM CAMINHÃO, TRAÇÃO 6X2, TIPO TRUCADO, PESO BRUTO TOTAL (PBT) DE 23.000KG, COM GUINDASTE ARTICULADO, MOMENTO DE CARGA MÁXIMO DE 10TXM, E CARROCERIA DE CARGA SECA, COM CAPACIDADE DE 14T, EM RODOVIA PAVIMENTADA, EXCLUSIVE MANOBRA, CARGA E DESCARGA</t>
  </si>
  <si>
    <t>ED-7562</t>
  </si>
  <si>
    <t>TRANSPORTE EM CAMINHÃO, TRAÇÃO 4X2, TIPO TOCO, PESO BRUTO TOTAL (PBT) DE 14.300KG, COM CARROCERIA DE CARGA SECA, COM CAPACIDADE DE 7T, EM RODOVIA COM LEITO NATURAL, EXCLUSIVE MANOBRA, CARGA E DESCARGA</t>
  </si>
  <si>
    <t>ED-7563</t>
  </si>
  <si>
    <t>TRANSPORTE EM CAMINHÃO, TRAÇÃO 4X2, TIPO TOCO, PESO BRUTO TOTAL (PBT) DE 14.300KG, COM CARROCERIA DE CARGA SECA, COM CAPACIDADE DE 7T, EM RODOVIA COM REVESTIMENTO PRIMÁRIO, EXCLUSIVE MANOBRA, CARGA E DESCARGA</t>
  </si>
  <si>
    <t>ED-7564</t>
  </si>
  <si>
    <t>TRANSPORTE EM CAMINHÃO, TRAÇÃO 4X2, TIPO TOCO, PESO BRUTO TOTAL (PBT) DE 14.300KG, COM CARROCERIA DE CARGA SECA, COM CAPACIDADE DE 7T, EM RODOVIA PAVIMENTADA, EXCLUSIVE MANOBRA, CARGA E DESCARGA</t>
  </si>
  <si>
    <t>ED-7557</t>
  </si>
  <si>
    <t>TRANSPORTE EM CAMINHÃO, TRAÇÃO 6X2, TIPO TRUCADO, PESO BRUTO TOTAL (PBT) DE 23.000KG, COM CARROCERIA DE CARGA SECA, COM CAPACIDADE DE 15T, EM RODOVIA COM LEITO NATURAL, EXCLUSIVE MANOBRA, CARGA E DESCARGA</t>
  </si>
  <si>
    <t>ED-7558</t>
  </si>
  <si>
    <t>TRANSPORTE EM CAMINHÃO, TRAÇÃO 6X2, TIPO TRUCADO, PESO BRUTO TOTAL (PBT) DE 23.000KG, COM CARROCERIA DE CARGA SECA, COM CAPACIDADE DE 15T, EM RODOVIA COM REVESTIMENTO PRIMÁRIO, EXCLUSIVE MANOBRA, CARGA E DESCARGA</t>
  </si>
  <si>
    <t>ED-7560</t>
  </si>
  <si>
    <t>TRANSPORTE EM CAMINHÃO, TRAÇÃO 6X2, TIPO TRUCADO, PESO BRUTO TOTAL (PBT) DE 23.000KG, COM CARROCERIA DE CARGA SECA, COM CAPACIDADE DE 15T, EM RODOVIA PAVIMENTADA, EXCLUSIVE MANOBRA, CARGA E DESCARGA</t>
  </si>
  <si>
    <t>ED-7553</t>
  </si>
  <si>
    <t>TRANSPORTE EM CAMINHÃO, TRAÇÃO 6X2, TIPO TRUCADO, PESO BRUTO TOTAL (PBT) DE 23.000KG, COM GUINDASTE ARTICULADO, MOMENTO DE CARGA MÁXIMO DE 20TXM, E CARROCERIA DE CARGA SECA, COM CAPACIDADE DE 14T, EM RODOVIA COM LEITO NATURAL, EXCLUSIVE MANOBRA, CARGA E DESCARGA</t>
  </si>
  <si>
    <t>ED-7554</t>
  </si>
  <si>
    <t>TRANSPORTE EM CAMINHÃO, TRAÇÃO 6X2, TIPO TRUCADO, PESO BRUTO TOTAL (PBT) DE 23.000KG, COM GUINDASTE ARTICULADO, MOMENTO DE CARGA MÁXIMO DE 20TXM, E CARROCERIA DE CARGA SECA, COM CAPACIDADE DE 14T, EM RODOVIA COM REVESTIMENTO PRIMÁRIO, EXCLUSIVE MANOBRA, CARGA E DESCARGA</t>
  </si>
  <si>
    <t>ED-7555</t>
  </si>
  <si>
    <t>TRANSPORTE EM CAMINHÃO, TRAÇÃO 6X2, TIPO TRUCADO, PESO BRUTO TOTAL (PBT) DE 23.000KG, COM GUINDASTE ARTICULADO, MOMENTO DE CARGA MÁXIMO DE 20TXM, E CARROCERIA DE CARGA SECA, COM CAPACIDADE DE 14T, EM RODOVIA PAVIMENTADA, EXCLUSIVE MANOBRA, CARGA E DESCARGA</t>
  </si>
  <si>
    <t>PROJETO PADRÃO ESCOLAR</t>
  </si>
  <si>
    <t>ALAMBRADO E MURO</t>
  </si>
  <si>
    <t>ED-50400</t>
  </si>
  <si>
    <t>COLUNA DE ALVENARIA A VISTA DE SUPORTE DO PORTÃO (PARA CAIXA DE MEDIÇÃO DE ENERGIA OU PARA PLACA DO NOME DO PRÉDIO) 1,70 X 2,30 M</t>
  </si>
  <si>
    <t>ED-50409</t>
  </si>
  <si>
    <t>MURETA DE TIJOLO COMUM ESP. = 15CM, H = 105 CM, A REVESTIR</t>
  </si>
  <si>
    <t>ED-50410</t>
  </si>
  <si>
    <t>MURETA DE TIJOLO COMUM ESP. = 15CM, H = 130 CM, A REVESTIR</t>
  </si>
  <si>
    <t>ESQUADRIA</t>
  </si>
  <si>
    <t>ED-31446</t>
  </si>
  <si>
    <t>ALÇAPÃO (100X98)CM COM QUADRO DE CANTONEIRA METÁLICA 1"X1/8", TAMPA EM CHAPA METÁLICA Nº18 VINCADA, INCLUSIVE CADEADO E PINTURA ANTICORROSIVA, CONFORME DETALHE 06 (PADRÃO PRÉDIOS ESCOLARES)</t>
  </si>
  <si>
    <t>ED-50831</t>
  </si>
  <si>
    <t>ALÇAPÃO (60X100)CM COM QUADRO DE CANTONEIRA METÁLICA 1"X1/8", TAMPA EM CANTONEIRA 7/8"X1/8" E CHAPA METÁLICA Nº18 VINCADA, INCLUSIVE FERROLHO, CADEADO E PINTURA ANTICORROSIVA (PADRÃO PRÉDIOS ESCOLARES)</t>
  </si>
  <si>
    <t>ED-14458</t>
  </si>
  <si>
    <t>BRISE HORIZONTAL EM CHAPA DE AÇO PARA FACHADA, LARGURA DE 50CM, INCLUSIVE DUAS (2) DEMÃOS DE PINTURA ESMALTE</t>
  </si>
  <si>
    <t>ED-50840</t>
  </si>
  <si>
    <t>COMPENSADO PINTADO PARA FECHAMENTO BALCÃO SECRETARIA, INCLUSO CANTONEIRAS PARA FIXAÇÃO NA ALVENARIA E TAMPO. CONFORME DETALHE 33-D AGOSTO 2001 PROJETO PADRÃO DER-MG</t>
  </si>
  <si>
    <t>ED-50950</t>
  </si>
  <si>
    <t>FECHAMENTO DE EMPENA COM QUADRO EM PERFIL, CANTONEIRA 2" X 2", SOLDADO, E TELA FIO 12 MALHA 1/2" (CONFORME DETALHE DE PRÉDIO ESCOLAR, INCLUSIVE PINTURA ESMALTE)</t>
  </si>
  <si>
    <t>ED-50954</t>
  </si>
  <si>
    <t xml:space="preserve">FORNECIMENTO DE JANELA BASCULANTE DE FERRO, INCLUSIVE ASSENTAMENTO, FERRAGENS E ACESSÓRIOS
</t>
  </si>
  <si>
    <t>ED-50957</t>
  </si>
  <si>
    <t>FORNECIMENTO DE JANELA BASCULANTE EM METALON, INCLUSIVE ASSENTAMENTO, FERRAGENS E ACESSÓRIOS</t>
  </si>
  <si>
    <t>ED-50955</t>
  </si>
  <si>
    <t>FORNECIMENTO DE JANELA DE CORRER EM FERRO, INCLUSIVE ASSENTAMENTO, FERRAGENS E ACESSÓRIOS</t>
  </si>
  <si>
    <t>ED-50958</t>
  </si>
  <si>
    <t>FORNECIMENTO DE JANELA DE CORRER EM METALON, INCLUSIVE ASSENTAMENTO, FERRAGENS E ACESSÓRIOS</t>
  </si>
  <si>
    <t>ED-50956</t>
  </si>
  <si>
    <t>FORNECIMENTO DE JANELA EM FERRO, TIPO MÁXIM-AR, INCLUSIVE ASSENTAMENTO, FERRAGENS E ACESSÓRIOS</t>
  </si>
  <si>
    <t>ED-50959</t>
  </si>
  <si>
    <t>FORNECIMENTO DE JANELA EM METALON, TIPO MÁXIM-AR, INCLUSIVE ASSENTAMENTO, FERRAGENS E ACESSÓRIOS</t>
  </si>
  <si>
    <t>ED-50960</t>
  </si>
  <si>
    <t>FORNECIMENTO DE JANELA VENEZIANA FIXAS METALON, INCLUSIVE ASSENTAMENTO, FERRAGENS E ACESSÓRIOS</t>
  </si>
  <si>
    <t>ED-50965</t>
  </si>
  <si>
    <t>FORNECIMENTO DE MARCO EM CHAPA METÁLICA, INCLUSIVE ASSENTAMENTO, EXCLUSIVE PORTA</t>
  </si>
  <si>
    <t>ED-50896</t>
  </si>
  <si>
    <t>GF1 - (340 X 145 CM ) GRADE FIXA PARA PROTEÇÃO DE JANELAS, EM BARRA DE FERRO QUADRADO DE 1/2" E QUADRO DE FERRO CHATO DE 1/2"X 1/8", COLOCADA</t>
  </si>
  <si>
    <t>ED-50897</t>
  </si>
  <si>
    <t>GF1 - (340 X 165 CM ) GRADE FIXA PARA PROTEÇÃO DE JANELAS, EM BARRA DE FERRO QUADRADO DE 1/2" E QUADRO DE FERRO CHATO DE 1/2"X 1/8", COLOCADA</t>
  </si>
  <si>
    <t>ED-50899</t>
  </si>
  <si>
    <t>GF2 - (340 X 105 CM ) GRADE FIXA PARA PROTEÇÃO DE JANELAS, EM BARRA DE FERRO QUADRADO DE 1/2" E QUADRO DE FERRO CHATO DE 1/2"X 1/8", COLOCADA</t>
  </si>
  <si>
    <t>ED-50898</t>
  </si>
  <si>
    <t>GF2 - (340 X 165 CM ) GRADE FIXA PARA PROTEÇÃO DE JANELAS, EM BARRA DE FERRO QUADRADO DE 1/2" E QUADRO DE FERRO CHATO DE 1/2"X 1/8", COLOCADA</t>
  </si>
  <si>
    <t>ED-50900</t>
  </si>
  <si>
    <t>GF3 - (340 X 60 CM ) GRADE FIXA PARA PROTEÇÃO DE JANELAS, EM BARRA DE FERRO QUADRADO DE 1/2" E QUADRO DE FERRO CHATO DE 1/2"X 1/8", COLOCADA</t>
  </si>
  <si>
    <t>ED-50901</t>
  </si>
  <si>
    <t>GF3 - (340 X 80 CM ) GRADE FIXA PARA PROTEÇÃO DE JANELAS, EM BARRA DE FERRO QUADRADO DE 1/2" E QUADRO DE FERRO CHATO DE 1/2"X 1/8", COLOCADA</t>
  </si>
  <si>
    <t>ED-50902</t>
  </si>
  <si>
    <t>GF4 - (162,5 X 80 CM ) GRADE FIXA PARA PROTEÇÃO DE JANELAS, EM BARRA DE FERRO QUADRADO DE 1/2" E QUADRO DE FERRO CHATO DE 1/2"X 1/8", COLOCADA</t>
  </si>
  <si>
    <t>ED-50904</t>
  </si>
  <si>
    <t>GF5 - (340 X 185 CM ) GRADE FIXA PARA PROTEÇÃO DE JANELAS, EM BARRA DE FERRO QUADRADO DE 1/2" E QUADRO DE FERRO CHATO DE 1/2"X 1/8", COLOCADA</t>
  </si>
  <si>
    <t>ED-50903</t>
  </si>
  <si>
    <t>GF5 - (340 X 40 CM ) GRADE FIXA PARA PROTEÇÃO DE JANELAS, EM BARRA DE FERRO QUADRADO DE 1/2" E QUADRO DE FERRO CHATO DE 1/2"X 1/8", COLOCADA</t>
  </si>
  <si>
    <t>ED-50913</t>
  </si>
  <si>
    <t>GR - GRADE FIXA EM FERRO (180 X 158 CM) , COLOCADA</t>
  </si>
  <si>
    <t>ED-50912</t>
  </si>
  <si>
    <t>JANELA PERFIL CANTONEIRA BASCULANTE 0,60 X 0,60 M, CONFORME DETALHE PADRÃO ESCOLAR 4/98 VERSÃO 2005</t>
  </si>
  <si>
    <t>ED-50911</t>
  </si>
  <si>
    <t>JANELA PERFIL CANTONEIRA BASCULANTE 1,20 X 0,60 M, CONFORME DETALHE PADRÃO ESCOLAR 4/98 VERSÃO 2005</t>
  </si>
  <si>
    <t>ED-50882</t>
  </si>
  <si>
    <t>JB1 - (340 X 40 CM) BASCULANTE DE FERRO ASSENTADA COM PARAFUSOS E BUCHA, CONFORME DETALHE E ESPECIFICAÇÕES</t>
  </si>
  <si>
    <t>ED-50881</t>
  </si>
  <si>
    <t>JB1 - (345 X 40 CM) BASCULANTE DE FERRO ASSENTADA COM PARAFUSOS E BUCHA, CONFORME DETALHE E ESPECIFICAÇÕES</t>
  </si>
  <si>
    <t>ED-50884</t>
  </si>
  <si>
    <t>JB2 - (340 X 60 CM) BASCULANTE DE FERRO ASSENTADA COM PARAFUSOS E BUCHA,CONFORME DETALHE E ESPECIFICAÇÕES</t>
  </si>
  <si>
    <t>ED-50883</t>
  </si>
  <si>
    <t>JB2 - (345 X 60 CM) BASCULANTE DE FERRO ASSENTADA COM PARAFUSOS E BUCHA,CONFORME DETALHE E ESPECIFICAÇÕES</t>
  </si>
  <si>
    <t>ED-50886</t>
  </si>
  <si>
    <t>JB3 - (340 X 80 CM) BASCULANTE DE FERRO ASSENTADA COM PARAFUSOS E BUCHA,CONFORME DETALHE E ESPECIFICAÇÕES</t>
  </si>
  <si>
    <t>ED-50885</t>
  </si>
  <si>
    <t>JB3 - (345 X 80 CM) BASCULANTE DE FERRO ASSENTADA COM PARAFUSOS E BUCHA,CONFORME DETALHE E ESPECIFICAÇÕES</t>
  </si>
  <si>
    <t>ED-50887</t>
  </si>
  <si>
    <t>JB4 - (165 X 80 CM) BASCULANTE DE FERRO ASSENTADA COM PARAFUSOS E BUCHA,CONFORME DETALHE E ESPECIFICAÇÕES</t>
  </si>
  <si>
    <t>ED-50888</t>
  </si>
  <si>
    <t>JB5 - (172,5 X 40 CM) BASCULANTE DE FERRO ASSENTADA COM PARAFUSOS E BUCHA,CONFORME DETALHE E ESPECIFICAÇÕES</t>
  </si>
  <si>
    <t>ED-50889</t>
  </si>
  <si>
    <t>JB5 - (195 X 40 CM) BASCULANTE DE FERRO ASSENTADA COM PARAFUSOS E BUCHA,CONFORME DETALHE E ESPECIFICAÇÕES</t>
  </si>
  <si>
    <t>ED-50891</t>
  </si>
  <si>
    <t>JB6 - (210 X 40 CM) BASCULANTE DE FERRO ASSENTADA COM PARAFUSOS E BUCHA,CONFORME DETALHE E ESPECIFICAÇÕES</t>
  </si>
  <si>
    <t>ED-50890</t>
  </si>
  <si>
    <t>JB6 - (82,25 X 40 CM) BASCULANTE DE FERRO ASSENTADA COM PARAFUSOS E BUCHA,CONFORME DETALHE E ESPECIFICAÇÕES</t>
  </si>
  <si>
    <t>ED-50893</t>
  </si>
  <si>
    <t>JB7 - (162,5 X 40 CM) BASCULANTE DE FERRO ASSENTADA COM PARAFUSOS E BUCHA,CONFORME DETALHE E ESPECIFICAÇÕES</t>
  </si>
  <si>
    <t>ED-50892</t>
  </si>
  <si>
    <t>JB7 - (165 X 40 CM) BASCULANTE DE FERRO ASSENTADA COM PARAFUSOS E BUCHA,CONFORME DETALHE E ESPECIFICAÇÕES</t>
  </si>
  <si>
    <t>ED-50895</t>
  </si>
  <si>
    <t>JB8 - (130 X 40 CM) BASCULANTE DE FERRO ASSENTADA COM PARAFUSOS E BUCHA,CONFORME DETALHE E ESPECIFICAÇÕES</t>
  </si>
  <si>
    <t>ED-50894</t>
  </si>
  <si>
    <t>JB8 - (135 X 40 CM) BASCULANTE DE FERRO ASSENTADA COM PARAFUSOS E BUCHA,CONFORME DETALHE E ESPECIFICAÇÕES</t>
  </si>
  <si>
    <t>ED-50878</t>
  </si>
  <si>
    <t>JC1 - (340 x 145 CM) BASCULANTE DE FERRO ASSENTADA COM PARAFUSOS E BUCHA, CONFORME DETALHE E ESPECIFICAÇÕES</t>
  </si>
  <si>
    <t>ED-50877</t>
  </si>
  <si>
    <t>JC1 - (345 x 145 CM) BASCULANTE DE FERRO ASSENTADA COM PARAFUSOS E BUCHA, CONFORME DETALHE E ESPECIFICAÇÕES</t>
  </si>
  <si>
    <t>ED-50880</t>
  </si>
  <si>
    <t>JC2 - (340 X 165 CM) BASCULANTE DE FERRO ASSENTADA COM PARAFUSOS E BUCHA,CONFORME DETALHE E ESPECIFICAÇÕES</t>
  </si>
  <si>
    <t>ED-50879</t>
  </si>
  <si>
    <t>JC2 - (345 X 165 CM) BASCULANTE DE FERRO ASSENTADA COM PARAFUSOS E BUCHA,CONFORME DETALHE E ESPECIFICAÇÕES</t>
  </si>
  <si>
    <t>ED-50905</t>
  </si>
  <si>
    <t>JT - (150 X 75 CM) PAINEL FIXO EM TELA METÁLICA FIO 12 #5mm</t>
  </si>
  <si>
    <t>ED-50906</t>
  </si>
  <si>
    <t>JT - (150 X 80 CM) PAINEL FIXO EM TELA METÁLICA FIO 12 #5mm</t>
  </si>
  <si>
    <t>ED-50917</t>
  </si>
  <si>
    <t>J6 - (140 cm x 140 cm) GRADE FIXA DE FERRO ASSENTADA COM PARAFUSOS E BUCHA, CONFORME DETALHE E ESPECIFICAÇÕES</t>
  </si>
  <si>
    <t>ED-50918</t>
  </si>
  <si>
    <t>J9 - (140 cm x 175 cm) DE ABRIR, DUAS PORTAS, EM CHAPA METÁLICA DE FERRO ASSENTADA COM PARAFUSOS E BUCHA, CONFORME DETALHE E ESPECIFICAÇÕES</t>
  </si>
  <si>
    <t>ED-50907</t>
  </si>
  <si>
    <t>PG - (70 X 70 CM) PORTA COMPLETA, ESTRUTURA EM CHAPA, ASSENTADA , CONFORME DETALHES E ESPECIFICAÇÕES</t>
  </si>
  <si>
    <t>ED-49597</t>
  </si>
  <si>
    <t xml:space="preserve">PORTA DE MADEIRA COMPLETA, DIMENSÃO (100X160)CM, TIPO DE ABRIR, UMA (1) FOLHA, COM ACABAMENTO NATURAL PARA PINTURA/VERNIZ, INCLUSIVE MARCO EM CANTONEIRA DE AÇO COM ABAS IGUAIS, LARGURA DE 1.1/4" (31,75MM), ESP. 1/8" (3,17MM), TARJETA E DOBRADIÇAS, EXCLUSIVE PINTURA/VERNIZ
</t>
  </si>
  <si>
    <t>ED-49598</t>
  </si>
  <si>
    <t>PORTA DE MADEIRA COMPLETA, DIMENSÃO (100X160)CM, TIPO DE ABRIR, UMA (1) FOLHA, COM ACABAMENTO NATURAL PARA PINTURA/VERNIZ, INCLUSIVE MARCO EM CANTONEIRA DE AÇO COM ABAS IGUAIS, LARGURA DE 1.1/4" (31,75MM), ESP. 1/8" (3,17MM), TARJETA LIVRE/OCUPADO E DOBRADIÇAS, EXCLUSIVE PINTURA/VERNIZ</t>
  </si>
  <si>
    <t>ED-49593</t>
  </si>
  <si>
    <t>PORTA DE MADEIRA COMPLETA, DIMENSÃO (55X160)CM, TIPO DE ABRIR, UMA (1) FOLHA, COM ACABAMENTO NATURAL PARA PINTURA/VERNIZ, INCLUSIVE MARCO EM CANTONEIRA DE AÇO COM ABAS IGUAIS, LARGURA DE 1.1/4" (31,75MM), ESP. 1/8" (3,17MM), TARJETA LIVRE/OCUPADO E DOBRADIÇAS, EXCLUSIVE PINTURA/VERNIZ</t>
  </si>
  <si>
    <t>ED-49594</t>
  </si>
  <si>
    <t xml:space="preserve">PORTA DE MADEIRA COMPLETA, DIMENSÃO (55X180)CM, TIPO DE ABRIR, UMA (1) FOLHA, COM ACABAMENTO NATURAL PARA PINTURA/VERNIZ, INCLUSIVE MARCO EM CANTONEIRA DE AÇO COM ABAS IGUAIS, LARGURA DE 1.1/4" (31,75MM), ESP. 1/8" (3,17MM), TARJETA E DOBRADIÇAS, EXCLUSIVE PINTURA/VERNIZ
</t>
  </si>
  <si>
    <t>ED-49595</t>
  </si>
  <si>
    <t>PORTA DE MADEIRA COMPLETA, DIMENSÃO (55X180)CM, TIPO DE ABRIR, UMA (1) FOLHA, COM ACABAMENTO NATURAL PARA PINTURA/VERNIZ, INCLUSIVE MARCO EM CANTONEIRA DE AÇO COM ABAS IGUAIS, LARGURA DE 1.1/4" (31,75MM), ESP. 1/8" (3,17MM), TARJETA LIVRE/OCUPADO E DOBRADIÇAS, EXCLUSIVE PINTURA/VERNIZ</t>
  </si>
  <si>
    <t>ED-49596</t>
  </si>
  <si>
    <t>PORTA DE MADEIRA COMPLETA, DIMENSÃO (60X165)CM, TIPO DE ABRIR, UMA (1) FOLHA, COM ACABAMENTO NATURAL PARA PINTURA/VERNIZ, INCLUSIVE MARCO EM CANTONEIRA DE AÇO COM ABAS IGUAIS, LARGURA DE 1.1/4" (31,75MM), ESP. 1/8" (3,17MM), TARJETA LIVRE/OCUPADO E DOBRADIÇAS, EXCLUSIVE PINTURA/VERNIZ</t>
  </si>
  <si>
    <t>ED-50979</t>
  </si>
  <si>
    <t>PORTA EM PERFIL E CHAPA METÁLICA, EXCLUSIVE FERRAGENS E PINTURA</t>
  </si>
  <si>
    <t>ED-50971</t>
  </si>
  <si>
    <t xml:space="preserve">PORTA METÁLICA EM CHAPA DOBRADA, DIMENSÃO (60X210)CM, TIPO DE ABRIR, UMA (1) FOLHA, INCLUSIVE ESTRUTURA, DOBRADIÇA E MARCO, EXCLUSIVE FECHADURA E PINTURA
</t>
  </si>
  <si>
    <t>ED-50972</t>
  </si>
  <si>
    <t>PORTA METÁLICA EM CHAPA DOBRADA, DIMENSÃO (70X210)CM, TIPO DE ABRIR, UMA (1) FOLHA, INCLUSIVE ESTRUTURA, DOBRADIÇA E MARCO, EXCLUSIVE FECHADURA E PINTURA</t>
  </si>
  <si>
    <t>ED-50974</t>
  </si>
  <si>
    <t>PORTA METÁLICA EM CHAPA DOBRADA, DIMENSÃO (80X210)CM, TIPO DE ABRIR, UMA (1) FOLHA, COM BARRA DE APOIO INOX, COMPRIMENTO DE 40CM, INCLUSIVE ESTRUTURA, DOBRADIÇA E MARCO, EXCLUSIVE FECHADURA E PINTURA</t>
  </si>
  <si>
    <t>ED-50973</t>
  </si>
  <si>
    <t>PORTA METÁLICA EM CHAPA DOBRADA, DIMENSÃO (80X210)CM, TIPO DE ABRIR, UMA (1) FOLHA, INCLUSIVE ESTRUTURA, DOBRADIÇA E MARCO, EXCLUSIVE FECHADURA E PINTURA</t>
  </si>
  <si>
    <t>ED-50975</t>
  </si>
  <si>
    <t>PORTA METÁLICA EM CHAPA DOBRADA, DIMENSÃO (90X210)CM, TIPO DE ABRIR, UMA (1) FOLHA, INCLUSIVE ESTRUTURA, DOBRADIÇA E MARCO, EXCLUSIVE FECHADURA E PINTURA</t>
  </si>
  <si>
    <t>ED-50976</t>
  </si>
  <si>
    <t>PORTA METÁLICA PARA SANITÁRIO EM CHAPA GALVANIZADA, ESP. 1,25MM (GSG-18), DIMENSÃO (60X150)CM, TIPO DE ABRIR, UMA (1) FOLHA, INCLUSIVE BATENTE, ESTRUTURA EM METALON (20X30)MM, DOBRADIÇA E TRANQUETA, EXCLUSIVE PINTURA</t>
  </si>
  <si>
    <t>ED-50978</t>
  </si>
  <si>
    <t>PORTA METÁLICA PARA SANITÁRIO EM CHAPA GALVANIZADA, ESP. 1,25MM (GSG-18), DIMENSÃO (60X180)CM, TIPO DE ABRIR, UMA (1) FOLHA, INCLUSIVE BATENTE, ESTRUTURA EM METALON (20X30)MM, DOBRADIÇA E TRANQUETA, EXCLUSIVE PINTURA</t>
  </si>
  <si>
    <t>ED-50977</t>
  </si>
  <si>
    <t>PORTA METÁLICA PARA SANITÁRIO EM CHAPA GALVANIZADA, ESP. 1,25MM (GSG-18), DIMENSÃO (80X150)CM, TIPO DE ABRIR, UMA (1) FOLHA, INCLUSIVE BATENTE, ESTRUTURA EM METALON (20X30)MM, DOBRADIÇA E TRANQUETA, EXCLUSIVE PINTURA</t>
  </si>
  <si>
    <t>ED-50908</t>
  </si>
  <si>
    <t>PORTA METÁLICA VENEZIANA, TIPO DE ABRIR, COM DUAS (2) FOLHAS, DIMENSÃO TOTAL (150X90)CM, EM PERFIL VENEZIANA ENRIJECIDO, INCLUSIVE CADEADO SIMPLES EM LATÃO MACIÇO, FERROLHO REDONDO EM ACABAMENTO CROMADO, DOBRADIÇA DE FERRO, PINTURA ANTICORROSIVA A BASE DE ÓXIDO DE FERRO (ZARCÃO), UMA (1) DEMÃO, FORNECIMENTO E ASSENTAMENTO (ETIQUETA PV-1|CANTINA|PADRÃO ESCOLAR)</t>
  </si>
  <si>
    <t>ED-50915</t>
  </si>
  <si>
    <t>PORTA METÁLICA 70 X 210 CM , INCLUINDO FECHADURA TIPO EXTERNA E FERRAGENS, CONFORME DETALHE PADRÃO ESCOLAR 4/98 VERSÃO 2005</t>
  </si>
  <si>
    <t>ED-50916</t>
  </si>
  <si>
    <t>PORTA METÁLICA 80 X 210 CM , INCLUINDO FECHADURA TIPO EXTERNA E FERRAGENS, CONFORME DETALHE PADRÃO ESCOLAR 4/98 VERSÃO 2005</t>
  </si>
  <si>
    <t>ED-50909</t>
  </si>
  <si>
    <t>PORTA 1,00 X 2,10 CM, CONFORME DETALHE DE PROJETO</t>
  </si>
  <si>
    <t>ED-50914</t>
  </si>
  <si>
    <t>PV - (165 x 90 CM) PORTA COMPLETA, 2 FOLHAS, ESTRUTURA EM CHAPA, MARCO EM CHAPA DOBRADA, ASSENTADA , CONFORME DETALHES E ESPECIFICAÇÕES</t>
  </si>
  <si>
    <t>ED-50841</t>
  </si>
  <si>
    <t>P8 (83 cm x 60 cm) PORTINHOLA EM COMPENSADO PINTADO COM TRINCO, CONFORME DETALHE 33-D AGOSTO 2001 PROJETO PADRÃO DER-MG</t>
  </si>
  <si>
    <t>ELEMENTO PRÉ-MOLDADO</t>
  </si>
  <si>
    <t>ED-50835</t>
  </si>
  <si>
    <t>ARMÁRIO PARA VASSOURAS - D.M.L.</t>
  </si>
  <si>
    <t>ED-50859</t>
  </si>
  <si>
    <t>BLOCO ARMADO EM CONCRETO 20 MPa, INCLUSIVE LASTRO 5 CM EM CONCRETO MAGRO 9 MPa, FÔRMAS LATERAIS E DESFORMA</t>
  </si>
  <si>
    <t>ED-50860</t>
  </si>
  <si>
    <t>CINTA ARMADA EM CONCRETO 20 MPa, INCLUSIVE LASTRO 5 CM EM CONCRETO MAGRO 9 MPa, FÔRMAS LATERAIS E DESFORMA</t>
  </si>
  <si>
    <t>ED-50851</t>
  </si>
  <si>
    <t>CINTA DE CONCRETO ARMADO APARENTE (17x10CM), 20MPA, EM GUARDA-CORPO E PEITORIL, NAS CIRCULAÇÕES, INCLUSIVE FORMA E ARMAÇÃO</t>
  </si>
  <si>
    <t>ED-50844</t>
  </si>
  <si>
    <t>CINTA DE CONCRETO ARMADO (10 x 10 CM) 20 MPa, EM GUARDA- CORPO, INCLUSIVE FORMA E AÇO, NAS CIRCULAÇÕES</t>
  </si>
  <si>
    <t>ED-50846</t>
  </si>
  <si>
    <t>ESCADA DE CONCRETO 20 MPa, APARENTE, ESPELHO = 16,3 CM, ARMAÇÃO, FÔRMA PLASTIFICADA, ESCORAMENTO E DESFORMA</t>
  </si>
  <si>
    <t>ED-50852</t>
  </si>
  <si>
    <t>ESCADA SOBRE O SOLO DEGRAUS APROXIMADAMENTE 50 X 16,5 CM</t>
  </si>
  <si>
    <t>ED-50847</t>
  </si>
  <si>
    <t>LAJE MACIÇA 15 CM DE CONCRETO 13,5 MPa COM ADITIVO IMPERMEABILIZANTE, ARMAÇÃO, FÔRMA , DESFORMA ( FUNDO CAIXA DÁGUA E COBERTURA)</t>
  </si>
  <si>
    <t>ED-50848</t>
  </si>
  <si>
    <t>LAJE 10 CM MACIÇA DE CONCRETO 20 MPa, COM ARMAÇÃO, FÔRMA RESINADA, ESCORAMENTO E DESFORMA</t>
  </si>
  <si>
    <t>ED-50849</t>
  </si>
  <si>
    <t>LAJE 8 CM MACIÇA DE CONCRETO 20MPa, COM ARMAÇÃO, FÔRMA RESINADA. ESCORAMENTO E DESFORMA</t>
  </si>
  <si>
    <t>ED-50845</t>
  </si>
  <si>
    <t>PAREDE 15 CM CONCRETO 20 MPa COM ADITIVO IMPERMEABILIZANTE, ARMAÇÃO, FÔRMA, DESFORMA (PAREDE DA CAIXA DÁGUA)</t>
  </si>
  <si>
    <t>ED-50842</t>
  </si>
  <si>
    <t>PILAR EM CONCRETO APARENTE 20 MPa, INCLUSIVE ARMAÇÃO, FÔRMA PLASTIFICADA E DESFORMA</t>
  </si>
  <si>
    <t>ED-50843</t>
  </si>
  <si>
    <t>PILARETE DE CONCRETO 17 X 20 CM CONCRETO 20 Mpa, APARENTE NA FACE EXTERNA , INCLUSIVE FORMA E AÇO, EM GUARDA - CORPO NAS CIRCULAÇÕES</t>
  </si>
  <si>
    <t>ED-50850</t>
  </si>
  <si>
    <t>VIGA DE 0,21 A 0,35 M DE LARGURA EM CONCRETO 20MPa, APARENTE, ARMAÇÃO, FÔRMA PLASTIFICADA, ESCORAMENTO E DESFORMA</t>
  </si>
  <si>
    <t>ED-50919</t>
  </si>
  <si>
    <t>TF- (350 X 72 CM) TELA FIXA SOLDADA ENTRE PILARETES METÁLICOS DE SUSTENTAÇÃO DAS TERÇAS EM PERFIL CANTONEIRA E TELA CORRUGADA</t>
  </si>
  <si>
    <t>ED-50854</t>
  </si>
  <si>
    <t>FOSSA SÉPTICA TIPO "A" EM CONCRETO E ALVENARIA, CONFORME DETALHE 31 (PADRÃO PRÉDIOS ESCOLARES), INCLUSIVE POÇO ABSORVENTE, CAIXA E BOTA FORA DE MATERIAL ESCAVADO</t>
  </si>
  <si>
    <t>ED-50855</t>
  </si>
  <si>
    <t>FOSSA SÉPTICA TIPO "B" EM CONCRETO E ALVENARIA, CONFORME DETALHE 31 (PADRÃO PRÉDIOS ESCOLARES), INCLUSIVE POÇO ABSORVENTE, CAIXA E BOTA FORA DE MATERIAL ESCAVADO</t>
  </si>
  <si>
    <t>ED-50856</t>
  </si>
  <si>
    <t>FOSSA SÉPTICA TIPO "C" EM CONCRETO E ALVENARIA, CONFORME DETALHE 31 (PADRÃO PRÉDIOS ESCOLARES), INCLUSIVE POÇO ABSORVENTE, CAIXA E BOTA FORA DE MATERIAL ESCAVADO</t>
  </si>
  <si>
    <t>ED-50857</t>
  </si>
  <si>
    <t>FOSSA SÉPTICA TIPO "D" EM CONCRETO E ALVENARIA, CONFORME DETALHE 31 (PADRÃO PRÉDIOS ESCOLARES), INCLUSIVE POÇO ABSORVENTE, CAIXA E BOTA FORA DE MATERIAL ESCAVADO</t>
  </si>
  <si>
    <t>ED-50858</t>
  </si>
  <si>
    <t>FOSSA SÉPTICA TIPO "E" EM CONCRETO E ALVENARIA, CONFORME DETALHE 31 (PADRÃO PRÉDIOS ESCOLARES), INCLUSIVE POÇO ABSORVENTE, CAIXA E BOTA FORA DE MATERIAL ESCAVADO</t>
  </si>
  <si>
    <t>ED-50864</t>
  </si>
  <si>
    <t>POÇO ABSORVENTE DE D = 150 CM x 3 M, REVESTIDO EM ALVENARIA DE TIJOLO REQUEIMADO, FUNDO DE AREIA E BRITA E TAMPA EM LAJE ESP. = 8 CM, INCLUSIVE BOTA FORA DE MATERIAL ESCAVADO</t>
  </si>
  <si>
    <t>LAVATÓRIO E BANCADA</t>
  </si>
  <si>
    <t>ED-50838</t>
  </si>
  <si>
    <t>BANCADA DE LABORATÓRIO COMPLETA, INCLUSIVE ARMÁRIO EM COMPENSADO 20 MM, COM PORTA REVESTIDA EM LAMINADO MELAMÍNICO BRANCO NAS DUAS FACES, H = 75 CM, PRATELEIRA REVESTIDA, BANCADA L = 60 CM E RODABANCADA DE GRANITO CINZA ANDORINHA,</t>
  </si>
  <si>
    <t>BEBEDOURO</t>
  </si>
  <si>
    <t>ED-15472</t>
  </si>
  <si>
    <t>BEBEDOURO/LAVATÓRIO COLETIVO EM AÇO INOX AISI 304, APOIADO EM ALVENARIA COM REVESTIMENTO CERÂMICO, NAS DUAS FACES, INCLUSIVE VÁLVULA DE ESCOAMENTO DE METAL NA COR CROMADA, SIFÃO DE METAL TIPO COPO NA COR CROMADA, FORNECIMENTO E INSTALAÇÃO (PADRÃO ESCOLAR)</t>
  </si>
  <si>
    <t>MOBILIÁRIO</t>
  </si>
  <si>
    <t>ED-50832</t>
  </si>
  <si>
    <t>AC-ARMÁRIO (71 x 52 x 350 cm) EM MADEIRA MACIÇA, COM PORTAS E PUXADORES, SOB BANCADA DO LABORATORIO COM PRATELEIRA, REVESTIDO EM LAMINADO MELAMÍNICO</t>
  </si>
  <si>
    <t>ED-50837</t>
  </si>
  <si>
    <t>ARQUIBANCADA PADRÃO DE CONCRETO SEM SOLO, METRO DE CADA DEGRAU DE 90 X 40 CM, DESEMPENADO A FRESCO E DEGRAUS INTERMEDIÁRIO DE 10 EM 10 M (PARA MEDIÇÕES: MULTIPLICAR A EXTENSÃO PELO NÚMERO DE DEGRAUS) - (PADRÃO SEE)</t>
  </si>
  <si>
    <t>ED-50833</t>
  </si>
  <si>
    <t>A1- ARMÁRIO COM PORTAS DE MADEIRA SOB BANCA, UM MÓDULO DE 80 X 110 CM, PRATELEIRA E MESA DE ARDOSIA POLIDA, E = 3 CM</t>
  </si>
  <si>
    <t>ED-50836</t>
  </si>
  <si>
    <t>ESCANINHO</t>
  </si>
  <si>
    <t>ED-50863</t>
  </si>
  <si>
    <t>MANTA DE BORRACHA DE 5 MM NATURAL/COMUM PARA BANCADA</t>
  </si>
  <si>
    <t>QUADRO ESCOLAR</t>
  </si>
  <si>
    <t>ED-50871</t>
  </si>
  <si>
    <t>QUADRO DE AVISO COMPLETO, COM PORTA DE ACRÍLICO 50 X 80 X 8 CM</t>
  </si>
  <si>
    <t>ED-50870</t>
  </si>
  <si>
    <t>QUADRO DE AVISO COMPLETO, COM PORTA DE VIDRO 50 X 80 X 8 CM</t>
  </si>
  <si>
    <t>ED-50872</t>
  </si>
  <si>
    <t>QUADRO DE AVISOS 80 X 40 CM, COMPLETO, COLOCADO</t>
  </si>
  <si>
    <t>ED-50874</t>
  </si>
  <si>
    <t>QUADRO DE CHAVE DE MADEIRA 70 GANCHOS - PORTA COM ACRÍLICO, 40 X 60 CM</t>
  </si>
  <si>
    <t>ED-50873</t>
  </si>
  <si>
    <t>QUADRO DE CHAVE DE MADEIRA 70 GANCHOS - PORTA COM VIDRO, 40 X 60 CM</t>
  </si>
  <si>
    <t>ED-50875</t>
  </si>
  <si>
    <t>QUADRO DE CHAVES 50 X 46 CM</t>
  </si>
  <si>
    <t>ED-50910</t>
  </si>
  <si>
    <t>QUADRO METÁLICO 2,00 X 0,60 M EM TELA METÁLICA 1", FIO # 10</t>
  </si>
  <si>
    <t>ED-50865</t>
  </si>
  <si>
    <t>QUADRO PARA GIZ DE LAMINADO MELAMÍNICO COLOCADO 308 X 125 CM COM PORTA GIZ E MOLDURA, COM DOIS QUADROS PARA CARTAZES DE 127 X 125 CM</t>
  </si>
  <si>
    <t>ED-50866</t>
  </si>
  <si>
    <t>QUADRO PARA GIZ E CARTAZES - MOLDURA EM ALUMÍNIO</t>
  </si>
  <si>
    <t>ED-50868</t>
  </si>
  <si>
    <t>QUADRO PARA GIZ E CARTAZES, 310 X 131 CM - MOLDURA EM MADEIRA</t>
  </si>
  <si>
    <t>ED-50867</t>
  </si>
  <si>
    <t>QUADRO PARA GIZ E CARTAZES, 557 X 126 CM - MOLDURA EM MADEIRA</t>
  </si>
  <si>
    <t>ED-50869</t>
  </si>
  <si>
    <t>QUADRO PARA PINCEL ATÔMICO, EM CHAPA RESINADA (310 x 131 cm), COMPLETO</t>
  </si>
  <si>
    <t>RÉGUA E BARRAMENTO DE MADEIRA</t>
  </si>
  <si>
    <t>ED-50839</t>
  </si>
  <si>
    <t>BARRAMENTO DE MADEIRA IPÊ PARA SALA DE AULA, L = 7 CM</t>
  </si>
  <si>
    <t>ED-50876</t>
  </si>
  <si>
    <t>RÉGUA PARA PROTEÇÃO DE PAREDE, LARGURA 10CM, EM MADEIRA, COM ACABAMENTO EM CANTO BOLEADO, EXCLUSIVE APLICAÇÃO DE VERNIZ, INCLUSIVE ACESSÓRIOS PARA FIXAÇÃO</t>
  </si>
  <si>
    <t>PROJETO PADRÃO PENITENCIÁRIA</t>
  </si>
  <si>
    <t>ED-50787</t>
  </si>
  <si>
    <t>ALAMBRADO PARA PENITENCIÁRIAS, COM TELA DE ARAME GALVANIZADO FIO 10 # 2" FIXADA EM QUADROS DE TUBOS AÇO GALVANIZADO D = 3", COM ESTICADOR D = 2", H = 4,0 M, CONFORME DETALHE 24 SEDS (INCLUSIVE FUNDAÇÃO) - PADRÃO PENITENCIÁRIA</t>
  </si>
  <si>
    <t>ED-50818</t>
  </si>
  <si>
    <t>MURO DE SEGURANÇA EM BLOCO DE CONCRETO REVESTIDO E PINTADO COM TINTA ACRÍLICA E = 20 CM, H = 5,15 M, EXCLUSIVE FUNDAÇÃO (ESTACA E BLOCOS) - DET SEDS 23</t>
  </si>
  <si>
    <t>ED-50788</t>
  </si>
  <si>
    <t>ANTEPARO METÁLICO PARA SETEIRAS DAS ALAS H = 50 CM - PADRÃO SEDS</t>
  </si>
  <si>
    <t>ED-50809</t>
  </si>
  <si>
    <t>ESQUADRIA METÁLICA PARA PASSA DOCUMENTOS - PADRÃO SEDS</t>
  </si>
  <si>
    <t>ED-50811</t>
  </si>
  <si>
    <t>GRADE FIXA E PORTA DE ABRIR COM GRADE E CHAPA E TRANCA DE SEGURANÇA</t>
  </si>
  <si>
    <t>ED-32033</t>
  </si>
  <si>
    <t>JANELA BASCULANTE (JF), CONFORME CADERNO DE PROJETO PADRÃO PENITENCIÁRIA-MG (DETALHE EQ14), INCLUSIVE FORNECIMENTO E INSTALAÇÃO, VIDRO ESP. 3MM E PINTURA ESMALTE SINTÉTICO, DUAS (2) DEMÃOS COM UMA (1) DEMÃO DE FUNDO ANTICORROSIVO</t>
  </si>
  <si>
    <t>ED-32020</t>
  </si>
  <si>
    <t>JANELA DE CORRER COM VIDRO LISO, CONFORME CADERNO DE PROJETO PADRÃO PENITENCIÁRIA-MG (DETALHE EQ15), INCLUSIVE FORNECIMENTO, INSTALAÇÃO E PINTURA ESMALTE SINTÉTICO, DUAS (2) DEMÃOS COM UMA (1) DEMÃO DE FUNDO ANTICORROSIVO</t>
  </si>
  <si>
    <t>ED-32030</t>
  </si>
  <si>
    <t>JANELA DE CORRER VENEZIANA (JV), CONFORME CADERNO DE PROJETO PADRÃO PENITENCIÁRIA-MG (DETALHE EQ16), INCLUSIVE FORNECIMENTO, INSTALAÇÃO E PINTURA ESMALTE SINTÉTICO, DUAS (2) DEMÃOS COM UMA (1) DEMÃO DE FUNDO ANTICORROSIVO</t>
  </si>
  <si>
    <t>ED-32018</t>
  </si>
  <si>
    <t>JANELA DE GRADE DE CELA EXTERNA (JG), CONFORME CADERNO DE PROJETO PADRÃO PENITENCIÁRIA-MG (DETALHE EQ12B), INCLUSIVE FORNECIMENTO, INSTALAÇÃO E PINTURA ESMALTE SINTÉTICO, DUAS (2) DEMÃOS COM UMA (1) DEMÃO DE FUNDO ANTICORROSIVO</t>
  </si>
  <si>
    <t>ED-32016</t>
  </si>
  <si>
    <t>JANELA DE GRADE DE CELA (JG1), CONFORME CADERNO DE PROJETO PADRÃO PENITENCIÁRIA-MG (DETALHE EQ12/EQ12A), INCLUSIVE FORNECIMENTO, INSTALAÇÃO E PINTURA ESMALTE SINTÉTICO, DUAS (2) DEMÃOS COM UMA (1) DEMÃO DE FUNDO ANTICORROSIVO</t>
  </si>
  <si>
    <t>ED-32019</t>
  </si>
  <si>
    <t>JANELA DE GRADE E TELA (JGT), MEDIDAS (150X130)CM, CONFORME CADERNO DE PROJETO PADRÃO PENITENCIÁRIA-MG (DETALHE EQ13), INCLUSIVE FORNECIMENTO, INSTALAÇÃO E PINTURA ESMALTE SINTÉTICO, DUAS (2) DEMÃOS COM UMA (1) DEMÃO DE FUNDO ANTICORROSIVO</t>
  </si>
  <si>
    <t>ED-32023</t>
  </si>
  <si>
    <t>JANELA DE GRADE E TELA, MEDIDAS (24X95)CM, CONFORME CADERNO DE PROJETO PADRÃO PENITENCIÁRIA-MG (DETALHE EQ17C), INCLUSIVE FORNECIMENTO, INSTALAÇÃO E PINTURA ESMALTE SINTÉTICO, DUAS (2) DEMÃOS COM UMA (1) DEMÃO DE FUNDO ANTICORROSIVO</t>
  </si>
  <si>
    <t>ED-32017</t>
  </si>
  <si>
    <t>JANELA DE GRADE EXTERNA (JG), CONFORME CADERNO DE PROJETO PADRÃO PENITENCIÁRIA-MG (DETALHE EQ12B), INCLUSIVE FORNECIMENTO, INSTALAÇÃO E PINTURA ESMALTE SINTÉTICO, DUAS (2) DEMÃOS COM UMA (1) DEMÃO DE FUNDO ANTICORROSIVO</t>
  </si>
  <si>
    <t>ED-32015</t>
  </si>
  <si>
    <t>JANELA DE GRADE (JG), CONFORME CADERNO DE PROJETO PADRÃO PENITENCIÁRIA-MG (DETALHE EQ12/EQ12A), INCLUSIVE FORNECIMENTO, INSTALAÇÃO E PINTURA ESMALTE SINTÉTICO, DUAS (2) DEMÃOS COM UMA (1) DEMÃO DE FUNDO ANTICORROSIVO</t>
  </si>
  <si>
    <t>ED-32026</t>
  </si>
  <si>
    <t>JANELA DE TELA MOSQUITEIRO (JTM), ALTURA DE 90CM, CONFORME CADERNO DE PROJETO PADRÃO PENITENCIÁRIA-MG (DETALHE EQ25), INCLUSIVE FORNECIMENTO, EXCLUSIVE PINTURA</t>
  </si>
  <si>
    <t>ED-32032</t>
  </si>
  <si>
    <t>JANELA VENEZIANA FIXA (JV), CONFORME CADERNO DE PROJETO PADRÃO PENITENCIÁRIA-MG (DETALHE EQ18), INCLUSIVE FORNECIMENTO, INSTALAÇÃO E PINTURA ESMALTE SINTÉTICO, DUAS (2) DEMÃOS COM UMA (1) DEMÃO DE FUNDO ANTICORROSIVO</t>
  </si>
  <si>
    <t>ED-32024</t>
  </si>
  <si>
    <t>JANELA VENEZIANA FIXA (JV), MEDIDAS (22X120)CM, CONFORME CADERNO DE PROJETO PADRÃO PENITENCIÁRIA-MG (DETALHE EQ17D), INCLUSIVE FORNECIMENTO, INSTALAÇÃO E PINTURA ESMALTE SINTÉTICO, DUAS (2) DEMÃOS COM UMA (1) DEMÃO DE FUNDO ANTICORROSIVO</t>
  </si>
  <si>
    <t>ED-32025</t>
  </si>
  <si>
    <t>JANELA VENEZIANA (JV2), MEDIDAS (120X60)CM, CONFORME CADERNO DE PROJETO PADRÃO PENITENCIÁRIA-MG (DETALHE EQ18A), INCLUSIVE FORNECIMENTO, INSTALAÇÃO E PINTURA ESMALTE SINTÉTICO, DUAS (2) DEMÃOS COM UMA (1) DEMÃO DE FUNDO ANTICORROSIVO</t>
  </si>
  <si>
    <t>ED-29255</t>
  </si>
  <si>
    <t>LUMINÁRIA DE ALOJAMENTO (20X20)CM, CONFORME CADERNO DE PROJETO PADRÃO PENITENCIÁRIA-MG (DETALHE E7), INCLUSIVE PINTURA ESMALTE SINTÉTICO EM SUPERFÍCIES GALVANIZADAS, DUAS (2) DEMÃOS COM UMA (1) DEMÃO DE FUNDO ANTICORROSIVO, UMA (1) LÂMPADA LED COM POTÊNCIA 9W E RECEPTÁCULO DE PORCELANA PARA LÂMPADA COM ROSCA E-27</t>
  </si>
  <si>
    <t>ED-29249</t>
  </si>
  <si>
    <t>LUMINÁRIA DE ALOJAMENTO (30X30)CM, CONFORME CADERNO DE PROJETO PADRÃO PENITENCIÁRIA-MG (DETALHE E7A), INCLUSIVE PINTURA ESMALTE SINTÉTICO EM SUPERFÍCIES GALVANIZADAS, DUAS (2) DEMÃOS COM UMA (1) DEMÃO DE FUNDO ANTICORROSIVO, UMA (1) LÂMPADA LED COM POTÊNCIA 9W E RECEPTÁCULO DE PORCELANA PARA LÂMPADA COM ROSCA E-27</t>
  </si>
  <si>
    <t>ED-50802</t>
  </si>
  <si>
    <t>PORTA DE ABRIR EM BARRAS TRANSVERSAIS DE FERRO CHATO SAE 1045 2" x 5/16" REVESTIDA EM CHAPA 14 SAE 1020 - PADRÃO SEDS</t>
  </si>
  <si>
    <t>ED-50803</t>
  </si>
  <si>
    <t>PORTA DE ABRIR EM FERRO E TELA FIO 6 - PADRÃO SEDS</t>
  </si>
  <si>
    <t>ED-50808</t>
  </si>
  <si>
    <t>PORTA DE ABRIR EM GRADE E TELA - PADRÃO SEDS</t>
  </si>
  <si>
    <t>ED-50794</t>
  </si>
  <si>
    <t>PORTA DE ABRIR, 01 FOLHA, EM CHAPA 14 SAE 1020 - PADRÃO SEDS</t>
  </si>
  <si>
    <t>ED-50796</t>
  </si>
  <si>
    <t>PORTA DE ABRIR, 02 FOLHAS, EM CHAPA 14 SAE 1020 - PADRÃO SEDS</t>
  </si>
  <si>
    <t>ED-29569</t>
  </si>
  <si>
    <t>PORTA DE CELA (PG1), MEDIDAS (60X210)CM, CONFORME CADERNO DE PROJETO PADRÃO PENITENCIÁRIA-MG (DETALHE EQ5A), INCLUSIVE FORNECIMENTO, INSTALAÇÃO, FERRAGENS, MARCO E PINTURA ESMALTE SINTÉTICO, DUAS (2) DEMÃOS COM UMA (1) DEMÃO DE FUNDO ANTICORROSIVO</t>
  </si>
  <si>
    <t>ED-29570</t>
  </si>
  <si>
    <t>PORTA DE CELA (PG1), MEDIDAS (70X210)CM, CONFORME CADERNO DE PROJETO PADRÃO PENITENCIÁRIA-MG (DETALHE EQ5A), INCLUSIVE FORNECIMENTO, INSTALAÇÃO, FERRAGENS, MARCO E PINTURA ESMALTE SINTÉTICO, DUAS (2) DEMÃOS COM UMA (1) DEMÃO DE FUNDO ANTICORROSIVO</t>
  </si>
  <si>
    <t>ED-29571</t>
  </si>
  <si>
    <t>PORTA DE CELA (PG1), MEDIDAS (80X210)CM, CONFORME CADERNO DE PROJETO PADRÃO PENITENCIÁRIA-MG (DETALHE EQ5A), INCLUSIVE FORNECIMENTO, INSTALAÇÃO, FERRAGENS, MARCO E PINTURA ESMALTE SINTÉTICO, DUAS (2) DEMÃOS COM UMA (1) DEMÃO DE FUNDO ANTICORROSIVO</t>
  </si>
  <si>
    <t>ED-29578</t>
  </si>
  <si>
    <t>PORTA DE GRADE (PG), CONFORME CADERNO DE PROJETO PADRÃO PENITENCIÁRIA-MG (DETALHE EQ6), INCLUSIVE FORNECIMENTO, INSTALAÇÃO, FERRAGENS E PINTURA ESMALTE SINTÉTICO, DUAS (2) DEMÃOS COM UMA (1) DEMÃO DE FUNDO ANTICORROSIVO</t>
  </si>
  <si>
    <t>ED-29576</t>
  </si>
  <si>
    <t>PORTA DE GRADE (PG), MEDIDAS (80X210)CM, CONFORME CADERNO DE PROJETO PADRÃO PENITENCIÁRIA-MG (DETALHE EQ6A), INCLUSIVE FORNECIMENTO, INSTALAÇÃO, FERRAGENS, MARCO E PINTURA ESMALTE SINTÉTICO, DUAS (2) DEMÃOS COM UMA (1) DEMÃO DE FUNDO ANTICORROSIVO</t>
  </si>
  <si>
    <t>ED-50804</t>
  </si>
  <si>
    <t>PORTA EM TELA ONDULADA ARTÍSTICA MALHA 30 X 30 CM, FIO 10 - PADRÃO SEDS</t>
  </si>
  <si>
    <t>ED-29279</t>
  </si>
  <si>
    <t>PORTÃO DE GRADE E TELA (PGT), DIMENSÃO (80X210)CM, CONFORME CADERNO DE PROJETO PADRÃO PENITENCIÁRIA-MG (DETALHE EQ6B), INCLUSIVE FORNECIMENTO, INSTALAÇÃO, FERRAGENS E PINTURA ESMALTE SINTÉTICO, DUAS (2) DEMÃOS COM UMA (1) DEMÃO DE FUNDO ANTICORROSIVO</t>
  </si>
  <si>
    <t>ED-27563</t>
  </si>
  <si>
    <t xml:space="preserve">PROTEÇÃO DE LUMINÁRIA TIPO CALHA DE SOBREPOR GRANDE, COMPRIMENTO 130CM, CONFORME CADERNO DE PROJETO PADRÃO PENITENCIÁRIA-MG - (DETALHE E10), INCLUSIVE PINTURA ESMALTE SINTÉTICO EM SUPERFÍCIES GALVANIZADAS, DUAS (2) DEMÃOS COM UMA (1) DEMÃO DE FUNDO ANTICORROSIVO
</t>
  </si>
  <si>
    <t>ED-29273</t>
  </si>
  <si>
    <t>PROTEÇÃO PARA VÁLVULA DESCARGA, DIMENSÃO (12X12)CM, CONFORME CADERNO DE PROJETO PADRÃO PENITENCIÁRIA-MG (DETALHE D41), INCLUSIVE CHUMBADORES, FIXAÇÃO  E PINTURA ESMALTE SINTÉTICO EM SUPERFÍCIES GALVANIZADAS, DUAS (2) DEMÃOS COM UMA (1) DEMÃO DE FUNDO ANTICORROSIVO</t>
  </si>
  <si>
    <t>ED-32022</t>
  </si>
  <si>
    <t>SETEIRA DE GRADE COM TELA (ST), ALTURA DE 12CM, CONFORME CADERNO DE PROJETO PADRÃO PENITENCIÁRIA-MG (DETALHE EQ17A), INCLUSIVE FORNECIMENTO, INSTALAÇÃO E PINTURA ESMALTE SINTÉTICO, DUAS (2) DEMÃOS COM UMA (1) DEMÃO DE FUNDO ANTICORROSIVO</t>
  </si>
  <si>
    <t>ED-32021</t>
  </si>
  <si>
    <t>SETEIRA DE GRADE (S), ALTURA DE 12CM, CONFORME CADERNO DE PROJETO PADRÃO PENITENCIÁRIA-MG (DETALHE EQ17), INCLUSIVE FORNECIMENTO, INSTALAÇÃO E PINTURA ESMALTE SINTÉTICO, DUAS (2) DEMÃOS COM UMA (1) DEMÃO DE FUNDO ANTICORROSIVO</t>
  </si>
  <si>
    <t>ED-29275</t>
  </si>
  <si>
    <t>SETEIRA DE GRADE TIPO S, COMPRIMENTO DE 115CM, CONFORME CADERNO DE PROJETO PADRÃO PENITENCIÁRIA-MG (DETALHE EQ17B), INCLUSIVE FORNECIMENTO, INSTALAÇÃO E PINTURA ESMALTE SINTÉTICO, DUAS (2) DEMÃOS COM UMA (1) DEMÃO DE FUNDO ANTICORROSIVO</t>
  </si>
  <si>
    <t>ED-29253</t>
  </si>
  <si>
    <t>TRAVA DE SEGURANÇA, INSTALADA EM ALVENARIA, CONFORME CADERNO DE PROJETO PADRÃO PENITENCIÁRIA-MG (DETALHE E5), INCLUSIVE INSTALAÇÃO E PINTURA ESMALTE SINTÉTICO EM SUPERFÍCIES GALVANIZADAS, DUAS (2) DEMÃOS COM UMA (1) DEMÃO DE FUNDO ANTICORROSIVO</t>
  </si>
  <si>
    <t>ED-32116</t>
  </si>
  <si>
    <t>GUARDA-CORPO, ALTURA 100CM, FIXADO EM MURETA, EM TUBO GALVANIZADO, COM COSTURA, DIÂMETRO 2", ESP. 3MM, GRADIL COM PERFIL CANTONEIRA (1"X1/8") E TELA QUADRICULADA ONDULADA, COM MALHA DE 25,4MM (1"), FIO 10 (3,40MM), CONFORME CADERNO DE PROJETO PADRÃO PENITENCIÁRIA-MG (DETALHE D42B), INCLUSIVE FORNECIMENTO, INSTALAÇÃO E PINTURA ESMALTE SINTÉTICO, DUAS (2) DEMÃOS COM UMA (1) DEMÃO DE FUNDO ANTICORROSIVO</t>
  </si>
  <si>
    <t>ED-32115</t>
  </si>
  <si>
    <t>GUARDA-CORPO, ALTURA 130CM, EM TUBO GALVANIZADO, COM COSTURA, DIÂMETRO 2", ESP. 3MM, GRADIL COM PERFIL CANTONEIRA (1"X1/8") E TELA QUADRICULADA ONDULADA, COM MALHA DE 25,4MM (1"), FIO 10 (3,40MM), CONFORME CADERNO DE PROJETO PADRÃO PENITENCIÁRIA-MG (DETALHE D42A), INCLUSIVE FORNECIMENTO, INSTALAÇÃO E PINTURA ESMALTE SINTÉTICO, DUAS (2) DEMÃOS COM UMA (1) DEMÃO DE FUNDO ANTICORROSIVO</t>
  </si>
  <si>
    <t>ED-33268</t>
  </si>
  <si>
    <t>BELICHE EM CONCRETO APOIADA EM ALVENARIA (ALOJAMENTO) PARA 2 PESSOAS COM UMA ESCADA E VIGAS DE BORDA, CONFORME CADERNO DE PROJETO PADRÃO PENITENCIÁRIA-MG (DETALHE D5A), INCLUSIVE FORNECIMENTO E INSTALAÇÃO</t>
  </si>
  <si>
    <t>ED-33267</t>
  </si>
  <si>
    <t>BELICHE EM CONCRETO APOIADA EM ALVENARIA (ALOJAMENTO) PARA 4 PESSOAS COM DUAS ESCADAS LATERAIS E VIGA DE BORDA, CONFORME CADERNO DE PROJETO PADRÃO PENITENCIÁRIA-MG (DETALHE D5), INCLUSIVE FORNECIMENTO E INSTALAÇÃO</t>
  </si>
  <si>
    <t>ED-33270</t>
  </si>
  <si>
    <t>BELICHE EM CONCRETO APOIADA EM ALVENARIA (ALOJAMENTO) PARA 4 PESSOAS COM UMA ESCADA CENTRAL E VIGA DE BORDA, CONFORME CADERNO DE PROJETO PADRÃO PENITENCIÁRIA-MG (DETALHE D5C), INCLUSIVE FORNECIMENTO E INSTALAÇÃO</t>
  </si>
  <si>
    <t>ED-33269</t>
  </si>
  <si>
    <t>BELICHE EM CONCRETO APOIADA EM ALVENARIA (ALOJAMENTO) PARA 4 PESSOAS COM UMA ESCADA CENTRAL SEM VIGA DE BORDA, CONFORME CADERNO DE PROJETO PADRÃO PENITENCIÁRIA-MG (DETALHE D5B), INCLUSIVE FORNECIMENTO E INSTALAÇÃO</t>
  </si>
  <si>
    <t>ED-33281</t>
  </si>
  <si>
    <t>CAMA EM CONCRETO APOIADA EM ALVENARIA (ALOJAMENTO CIA/CEIP) PARA 1 PESSOA, CONFORME CADERNO DE PROJETO PADRÃO PENITENCIÁRIA-MG (DETALHE D5G), INCLUSIVE FORNECIMENTO E INSTALAÇÃO</t>
  </si>
  <si>
    <t>ED-33280</t>
  </si>
  <si>
    <t>CAMA EM CONCRETO APOIADA EM ALVENARIA (ALOJAMENTO CSE) PARA 1 PESSOA, CONFORME CADERNO DE PROJETO PADRÃO PENITENCIÁRIA-MG (DETALHE D5E/D5F), INCLUSIVE FORNECIMENTO E INSTALAÇÃO</t>
  </si>
  <si>
    <t>ED-33277</t>
  </si>
  <si>
    <t>ESCADA PARA BELICHE OU TRELICHE CONFORME CADERNO DE PROJETO PADRÃO PENITENCIÁRIA-MG, INCLUSIVE FORNECIMENTO E INSTALAÇÃO</t>
  </si>
  <si>
    <t>ED-33286</t>
  </si>
  <si>
    <t>MESA DE CABECEIRA, CONFORME CADERNO DE PROJETO PADRÃO PENITENCIÁRIA-MG (DETALHE D6), INCLUSIVE FORNECIMENTO E INSTALAÇÃO</t>
  </si>
  <si>
    <t>ED-50817</t>
  </si>
  <si>
    <t>MESA DE CABECEIRA, CONFORME CADERNO DE PROJETO PADRÃO PENITENCIÁRIA-MG (DETALHE D6A), INCLUSIVE FORNECIMENTO E INSTALAÇÃO</t>
  </si>
  <si>
    <t>ED-33285</t>
  </si>
  <si>
    <t>MESA DE CABECEIRA, CONFORME CADERNO DE PROJETO PADRÃO PENITENCIÁRIA-MG (DETALHE D6B), INCLUSIVE FORNECIMENTO E INSTALAÇÃO</t>
  </si>
  <si>
    <t>ED-50819</t>
  </si>
  <si>
    <t>PRATELEIRA DE CONCRETO, ACABAMENTO NATADO VERDE L = 40 CM - PADRÃO SEDS</t>
  </si>
  <si>
    <t>ED-50820</t>
  </si>
  <si>
    <t>PRATELEIRA DE CONCRETO COM DRAMIX, L = 40 CM COM APOIO EM METALON</t>
  </si>
  <si>
    <t>ED-33271</t>
  </si>
  <si>
    <t>TRELICHE EM CONCRETO APOIADA EM ALVENARIA (ALOJAMENTO) PARA 6 PESSOAS COM DUAS ESCADAS LATERAIS SEM VIGA DE BORDA, CONFORME CADERNO DE PROJETO PADRÃO PENITENCIÁRIA-MG (DETALHE D5D), INCLUSIVE FORNECIMENTO E INSTALAÇÃO</t>
  </si>
  <si>
    <t>ED-50815</t>
  </si>
  <si>
    <t>MARCO DE CONCRETO ARMADO JUNTO ÀS PORTAS DE CELA E/OU ALOJAMENTO - INCLUSO FÔRMA, DESFORMA, AÇO E CONCRETO FCK = 20 MPA</t>
  </si>
  <si>
    <t>ED-50824</t>
  </si>
  <si>
    <t>BANCADA COM TANQUE EM CONCRETO 140 X 55 CM, (D12), EXCETO ALVENARIA, BARRADO EM AZULEJO E PINTURA - PADRÃO SEDS</t>
  </si>
  <si>
    <t>ED-50814</t>
  </si>
  <si>
    <t>LAVATÓRIO DE ALVENARIA E CONCRETO 60 X 40 CM (D1) - PADRÃO SEDS</t>
  </si>
  <si>
    <t>LOUÇA SANITÁRIA</t>
  </si>
  <si>
    <t>ED-50825</t>
  </si>
  <si>
    <t>BACIA SANITÁRIA ENVELOPADO (VASO) DE LOUÇA CONVENCIONAL, COR BRANCA, INCLUSIVE ACESSÓRIOS DE FIXAÇÃO/VEDAÇÃO, TUBO DE LIGAÇÃO DE LATÃO COM CANOPLA, FORNECIMENTO E INSTALAÇÃO, EXCLUSIVE VÁLVULA DE DESCARGA - D2/SITUAÇÃO 01 - PADRÃO SEDS</t>
  </si>
  <si>
    <t>ED-50813</t>
  </si>
  <si>
    <t>GRELHA EM AÇO INOX L = 20 CM - PADRÃO SEDS</t>
  </si>
  <si>
    <t>ALVENARIAS DEFESA SOCIAL</t>
  </si>
  <si>
    <t>ED-48213</t>
  </si>
  <si>
    <t>ALVENARIA DE BLOCO DE CONCRETO CHEIO COM ARMAÇÃO, EM CONCRETO COM FCK 15MPA , ESP. 14CM, PARA REVESTIMENTO, INCLUSIVE ARGAMASSA PARA ASSENTAMENTO (DETALHE D - CADERNO SEDS)</t>
  </si>
  <si>
    <t>ED-48214</t>
  </si>
  <si>
    <t>ALVENARIA DE BLOCO DE CONCRETO CHEIO COM ARMAÇÃO, EM CONCRETO COM FCK 15MPA , ESP. 19CM, PARA REVESTIMENTO, INCLUSIVE ARGAMASSA PARA ASSENTAMENTO (DETALHE D - CADERNO SEDS)</t>
  </si>
  <si>
    <t>ED-48212</t>
  </si>
  <si>
    <t>ALVENARIA DE BLOCO DE CONCRETO CHEIO COM ARMAÇÃO, EM CONCRETO COM FCK 15MPA , ESP. 9CM, PARA REVESTIMENTO, INCLUSIVE ARGAMASSA PARA ASSENTAMENTO (DETALHE D - CADERNO SEDS)</t>
  </si>
  <si>
    <t>ED-48219</t>
  </si>
  <si>
    <t>ALVENARIA DE BLOCO DE CONCRETO CHEIO SEM ARMAÇÃO, EM CONCRETO COM FCK DE 20MPA , ESP. 14CM, PARA REVESTIMENTO, INCLUSIVE ARGAMASSA PARA ASSENTAMENTO (DETALHE D - CADERNO SEDS)</t>
  </si>
  <si>
    <t>ED-48220</t>
  </si>
  <si>
    <t>ALVENARIA DE BLOCO DE CONCRETO CHEIO SEM ARMAÇÃO, EM CONCRETO COM FCK DE 20MPA , ESP. 19CM, PARA REVESTIMENTO, INCLUSIVE ARGAMASSA PARA ASSENTAMENTO (DETALHE D - CADERNO SEDS)</t>
  </si>
  <si>
    <t>ED-48218</t>
  </si>
  <si>
    <t>ALVENARIA DE BLOCO DE CONCRETO CHEIO SEM ARMAÇÃO, EM CONCRETO COM FCK DE 20MPA , ESP. 9CM, PARA REVESTIMENTO, INCLUSIVE ARGAMASSA PARA ASSENTAMENTO (DETALHE D - CADERNO SEDS)</t>
  </si>
  <si>
    <t>ED-48216</t>
  </si>
  <si>
    <t>ALVENARIA DE BLOCO DE CONCRETO CHEIO SEM ARMAÇÃO, EM CONCRETO COM FCK 15MPA , ESP. 14CM, PARA REVESTIMENTO, INCLUSIVE ARGAMASSA PARA ASSENTAMENTO (DETALHE D - CADERNO SEDS)</t>
  </si>
  <si>
    <t>ED-48217</t>
  </si>
  <si>
    <t>ALVENARIA DE BLOCO DE CONCRETO CHEIO SEM ARMAÇÃO, EM CONCRETO COM FCK 15MPA , ESP. 19CM, PARA REVESTIMENTO, INCLUSIVE ARGAMASSA PARA ASSENTAMENTO (DETALHE D - CADERNO SEDS)</t>
  </si>
  <si>
    <t>ED-48215</t>
  </si>
  <si>
    <t>ALVENARIA DE BLOCO DE CONCRETO CHEIO SEM ARMAÇÃO, EM CONCRETO COM FCK 15MPA , ESP. 9CM, PARA REVESTIMENTO, INCLUSIVE ARGAMASSA PARA ASSENTAMENTO (DETALHE D - CADERNO SEDS)</t>
  </si>
  <si>
    <t>307 - AUX-001  - COMPOSIÇÕES AUXILIARES</t>
  </si>
  <si>
    <t>ED-8506</t>
  </si>
  <si>
    <t>APLICAÇÃO DE CONCRETO EM ESTRUTURA, INCLUSIVE ESPALHAMENTO, ADENSAMENTO E ACABAMENTO</t>
  </si>
  <si>
    <t>ED-8505</t>
  </si>
  <si>
    <t>APLICAÇÃO DE CONCRETO EM FUNDAÇÃO OU LASTRO, INCLUSIVE ESPALHAMENTO, ADENSAMENTO E ACABAMENTO</t>
  </si>
  <si>
    <t>ED-48326</t>
  </si>
  <si>
    <t>APLICAÇÃO DE PEDRA DE MÃO EM SAPATAS, ARRIMOS E TUBULÕES</t>
  </si>
  <si>
    <t>ED-48335</t>
  </si>
  <si>
    <t>ARGAMASSA COM VERMICULITA, PREPARO MANUAL</t>
  </si>
  <si>
    <t>ED-48301</t>
  </si>
  <si>
    <t>ARGAMASSA DE CAL HIDRATADA, TRAÇO 1:3 (CAL E AREIA), PREPARO MANUAL</t>
  </si>
  <si>
    <t>ED-48307</t>
  </si>
  <si>
    <t>ARGAMASSA, TRAÇO 1:2:8 (CIMENTO, CAL E AREIA), COM PREPARO MECANIZADO</t>
  </si>
  <si>
    <t>ED-48308</t>
  </si>
  <si>
    <t>ARGAMASSA, TRAÇO 1:2:9 (CIMENTO, CAL E AREIA), COM PREPARO MECANIZADO</t>
  </si>
  <si>
    <t>ED-48302</t>
  </si>
  <si>
    <t>ARGAMASSA, TRAÇO 1:3 (CIMENTO E AREIA), COM PREPARO MECANIZADO</t>
  </si>
  <si>
    <t>ED-48303</t>
  </si>
  <si>
    <t>ARGAMASSA, TRAÇO 1:4 (CIMENTO E AREIA), COM PREPARO MECANIZADO</t>
  </si>
  <si>
    <t>ED-48304</t>
  </si>
  <si>
    <t>ARGAMASSA, TRAÇO 1:5 (CIMENTO E AREIA), COM PREPARO MECANIZADO</t>
  </si>
  <si>
    <t>ED-48305</t>
  </si>
  <si>
    <t>ARGAMASSA, TRAÇO 1:6 (CIMENTO E AREIA), COM PREPARO MECANIZADO</t>
  </si>
  <si>
    <t>ED-48306</t>
  </si>
  <si>
    <t>ARGAMASSA, TRAÇO 1:7 (CIMENTO E AREIA), COM PREPARO MECANIZADO</t>
  </si>
  <si>
    <t>ED-48309</t>
  </si>
  <si>
    <t>BANCADA EM CONCRETO L = 40 CM COM DRAMIX</t>
  </si>
  <si>
    <t>ED-8494</t>
  </si>
  <si>
    <t>CONCRETO ESTRUTURAL, PREPARADO EM OBRA COM BETONEIRA, CONTROLE "A", COM FCK 20MPA, BRITA Nº (1), CONSISTÊNCIA PARA VIBRAÇÃO (FABRICAÇÃO)</t>
  </si>
  <si>
    <t>ED-8486</t>
  </si>
  <si>
    <t>CONCRETO ESTRUTURAL, PREPARADO EM OBRA COM BETONEIRA, CONTROLE "A", COM FCK 20MPA, BRITA Nº (1 E 2), CONSISTÊNCIA PARA VIBRAÇÃO (FABRICAÇÃO)</t>
  </si>
  <si>
    <t>ED-8495</t>
  </si>
  <si>
    <t>CONCRETO ESTRUTURAL, PREPARADO EM OBRA COM BETONEIRA, CONTROLE "A", COM FCK 25MPA, BRITA Nº (1), CONSISTÊNCIA PARA VIBRAÇÃO (FABRICAÇÃO)</t>
  </si>
  <si>
    <t>ED-8487</t>
  </si>
  <si>
    <t>CONCRETO ESTRUTURAL, PREPARADO EM OBRA COM BETONEIRA, CONTROLE "A", COM FCK 25MPA, BRITA Nº (1 E 2), CONSISTÊNCIA PARA VIBRAÇÃO (FABRICAÇÃO)</t>
  </si>
  <si>
    <t>ED-8496</t>
  </si>
  <si>
    <t>CONCRETO ESTRUTURAL, PREPARADO EM OBRA COM BETONEIRA, CONTROLE "A", COM FCK 30MPA, BRITA Nº (1), CONSISTÊNCIA PARA VIBRAÇÃO (FABRICAÇÃO)</t>
  </si>
  <si>
    <t>ED-48319</t>
  </si>
  <si>
    <t>CONCRETO ESTRUTURAL, PREPARADO EM OBRA COM BETONEIRA, CONTROLE "A", COM FCK 30MPA, BRITA Nº (1 E 2), CONSISTÊNCIA PARA VIBRAÇÃO (FABRICAÇÃO)</t>
  </si>
  <si>
    <t>ED-8497</t>
  </si>
  <si>
    <t>CONCRETO ESTRUTURAL, PREPARADO EM OBRA COM BETONEIRA, CONTROLE "A", COM FCK 35MPA, BRITA Nº (1), CONSISTÊNCIA PARA VIBRAÇÃO (FABRICAÇÃO)</t>
  </si>
  <si>
    <t>ED-48320</t>
  </si>
  <si>
    <t>CONCRETO ESTRUTURAL, PREPARADO EM OBRA COM BETONEIRA, CONTROLE "A", COM FCK 35MPA, BRITA Nº (1 E 2), CONSISTÊNCIA PARA VIBRAÇÃO (FABRICAÇÃO)</t>
  </si>
  <si>
    <t>ED-8498</t>
  </si>
  <si>
    <t>CONCRETO ESTRUTURAL, PREPARADO EM OBRA COM BETONEIRA, CONTROLE "A", COM FCK 40MPA, BRITA Nº (1), CONSISTÊNCIA PARA VIBRAÇÃO (FABRICAÇÃO)</t>
  </si>
  <si>
    <t>ED-48321</t>
  </si>
  <si>
    <t>CONCRETO ESTRUTURAL, PREPARADO EM OBRA COM BETONEIRA, CONTROLE "A", COM FCK 40MPA, BRITA Nº (1 E 2), CONSISTÊNCIA PARA VIBRAÇÃO (FABRICAÇÃO)</t>
  </si>
  <si>
    <t>ED-48317</t>
  </si>
  <si>
    <t>CONCRETO ESTRUTURAL, PREPARADO EM OBRA COM BETONEIRA, CONTROLE "B", COM FCK 20MPA, BRITA Nº (1 E 2), CONSISTÊNCIA PARA VIBRAÇÃO (FABRICAÇÃO)</t>
  </si>
  <si>
    <t>ED-48318</t>
  </si>
  <si>
    <t>CONCRETO ESTRUTURAL, PREPARADO EM OBRA COM BETONEIRA, CONTROLE "B", COM FCK 25MPA, BRITA Nº (1 E 2), CONSISTÊNCIA PARA VIBRAÇÃO (FABRICAÇÃO)</t>
  </si>
  <si>
    <t>ED-48311</t>
  </si>
  <si>
    <t>CONCRETO MAGRO, TRAÇO 1:3:6, PREPARADO EM OBRA COM BETONEIRA, SEM FUNÇÃO ESTRUTURAL</t>
  </si>
  <si>
    <t>ED-48310</t>
  </si>
  <si>
    <t>CONCRETO MAGRO, TRAÇO 1:4:8, PREPARADO EM OBRA COM BETONEIRA, SEM FUNÇÃO ESTRUTURAL</t>
  </si>
  <si>
    <t>ED-8493</t>
  </si>
  <si>
    <t>CONCRETO NÃO ESTRUTURAL, PREPARADO EM OBRA COM BETONEIRA, CONTROLE "A", COM FCK 15MPA, BRITA Nº (1), CONSISTÊNCIA PARA VIBRAÇÃO (FABRICAÇÃO)</t>
  </si>
  <si>
    <t>ED-8485</t>
  </si>
  <si>
    <t>CONCRETO NÃO ESTRUTURAL, PREPARADO EM OBRA COM BETONEIRA, CONTROLE "A", COM FCK 15MPA, BRITA Nº (1 E 2), CONSISTÊNCIA PARA VIBRAÇÃO (FABRICAÇÃO)</t>
  </si>
  <si>
    <t>ED-48313</t>
  </si>
  <si>
    <t>CONCRETO NÃO ESTRUTURAL, PREPARADO EM OBRA COM BETONEIRA, CONTROLE "B", COM FCK 10MPA, BRITA Nº (1 E 2), CONSISTÊNCIA PARA VIBRAÇÃO (FABRICAÇÃO)</t>
  </si>
  <si>
    <t>ED-48314</t>
  </si>
  <si>
    <t>CONCRETO NÃO ESTRUTURAL, PREPARADO EM OBRA COM BETONEIRA, CONTROLE "B", COM FCK 13,5MPA, BRITA Nº (1 E 2), CONSISTÊNCIA PARA VIBRAÇÃO (FABRICAÇÃO)</t>
  </si>
  <si>
    <t>ED-48315</t>
  </si>
  <si>
    <t>CONCRETO NÃO ESTRUTURAL, PREPARADO EM OBRA COM BETONEIRA, CONTROLE "B", COM FCK 15MPA, BRITA Nº (1 E 2), CONSISTÊNCIA PARA VIBRAÇÃO (FABRICAÇÃO)</t>
  </si>
  <si>
    <t>ED-48316</t>
  </si>
  <si>
    <t>CONCRETO NÃO ESTRUTURAL, PREPARADO EM OBRA COM BETONEIRA, CONTROLE "B", COM FCK 18MPA, BRITA Nº (1 E 2), CONSISTÊNCIA PARA VIBRAÇÃO (FABRICAÇÃO)</t>
  </si>
  <si>
    <t>ED-48312</t>
  </si>
  <si>
    <t>CONCRETO NÃO ESTRUTURAL, PREPARADO EM OBRA COM BETONEIRA, CONTROLE "B", COM FCK 9MPA, BRITA Nº (1 E 2), CONSISTÊNCIA PARA VIBRAÇÃO (FABRICAÇÃO)</t>
  </si>
  <si>
    <t>ED-8562</t>
  </si>
  <si>
    <t>FÔRMA PARA VIGA-CINTA/BLOCO COM CHAPA DE COMPENSADO PLASTIFICADO, ESP. 12MM (DESMONTAGEM)</t>
  </si>
  <si>
    <t>ED-8560</t>
  </si>
  <si>
    <t>FÔRMA PARA VIGA-CINTA/BLOCO COM CHAPA DE COMPENSADO PLASTIFICADO, ESP. 12MM (FABRICAÇÃO)</t>
  </si>
  <si>
    <t>ED-8561</t>
  </si>
  <si>
    <t>FÔRMA PARA VIGA-CINTA/BLOCO COM CHAPA DE COMPENSADO PLASTIFICADO, ESP. 12MM (MONTAGEM)</t>
  </si>
  <si>
    <t>ED-8569</t>
  </si>
  <si>
    <t>FÔRMA PARA VIGA-CINTA/BLOCO COM CHAPA DE COMPENSADO RESINADO, ESP. 12MM (DESMONTAGEM)</t>
  </si>
  <si>
    <t>ED-8567</t>
  </si>
  <si>
    <t>FÔRMA PARA VIGA-CINTA/BLOCO COM CHAPA DE COMPENSADO RESINADO, ESP. 12MM (FABRICAÇÃO)</t>
  </si>
  <si>
    <t>ED-8568</t>
  </si>
  <si>
    <t>FÔRMA PARA VIGA-CINTA/BLOCO COM CHAPA DE COMPENSADO RESINADO, ESP. 12MM (MONTAGEM)</t>
  </si>
  <si>
    <t>ED-8565</t>
  </si>
  <si>
    <t>FÔRMA PARA VIGA-CINTA/BLOCO DE MADEIRA COM TÁBUA E SARRAFO (DESMONTAGEM)</t>
  </si>
  <si>
    <t>ED-8563</t>
  </si>
  <si>
    <t>FÔRMA PARA VIGA-CINTA/BLOCO DE MADEIRA COM TÁBUA E SARRAFO (FABRICAÇÃO)</t>
  </si>
  <si>
    <t>ED-8564</t>
  </si>
  <si>
    <t>FÔRMA PARA VIGA-CINTA/BLOCO DE MADEIRA COM TÁBUA E SARRAFO (MONTAGEM)</t>
  </si>
  <si>
    <t>ED-48323</t>
  </si>
  <si>
    <t>LAJE PRÉ-MOLDADA D = 8 CM, CONCRETO 1:2:4 COM ARMAÇÃO E FORMA RESINADA</t>
  </si>
  <si>
    <t>ED-48322</t>
  </si>
  <si>
    <t>LAJE SOBRE O SOLO, D = 8 CM, CONCRETO 1:3:6, CIMENTO, AREIA E BRITA</t>
  </si>
  <si>
    <t>ED-8504</t>
  </si>
  <si>
    <t>LANÇAMENTO DE CONCRETO EM ESTRUTURA, INCLUSIVE TRANSPORTE ATÉ O LOCAL DE APLICAÇÃO, EXCLUSIVE APLICAÇÃO</t>
  </si>
  <si>
    <t>ED-8503</t>
  </si>
  <si>
    <t>LANÇAMENTO DE CONCRETO EM FUNDAÇÃO OU LASTRO, INCLUSIVE TRANSPORTE ATÉ O LOCAL DE APLICAÇÃO, EXCLUSIVE APLICAÇÃO</t>
  </si>
  <si>
    <t>ED-48328</t>
  </si>
  <si>
    <t>LIXAMENTO DE SUPERFÍCIE DE CONCRETO manual para preparação e conservação</t>
  </si>
  <si>
    <t>ED-48332</t>
  </si>
  <si>
    <t>PINGADEIRA COM DIMENSÃO (20X5)CM, MOLDADO "IN-LOCO", EM CONCRETO NÃO ESTRUTURAL, PREPARADO EM OBRA COM BETONEIRA, COM FCK 15MPA, INCLUSIVE LANÇAMENTO, ADENSAMENTO, ACABAMENTO E ARMAÇÃO</t>
  </si>
  <si>
    <t>ED-48329</t>
  </si>
  <si>
    <t>PINTURA ESMALTE BASE SOLVENTE EM POSTES OU TUBULAÇÕES 2 DEMÃOS</t>
  </si>
  <si>
    <t>ED-48331</t>
  </si>
  <si>
    <t>PLACA DE CONCRETO ARMADO D = 5 CM, PRÉ MOLDADA</t>
  </si>
  <si>
    <t>ED-48330</t>
  </si>
  <si>
    <t>PLACA DE CONCRETO ARMADO D = 8 CM, PRÉ MOLDADA</t>
  </si>
  <si>
    <t>ED-48333</t>
  </si>
  <si>
    <t>TAMPA DE CONCRETO PARA CAIXA DE INSPEÇÃO EM ALVENARIA E = 8 CM</t>
  </si>
  <si>
    <t>ED-48334</t>
  </si>
  <si>
    <t>TAMPA EM CONCRETO COM FCK 15MPA, MOLDADA IN LOCO, PARA CANALETA COM LARGURA 30CM, ESP. 8CM, INCLUSIVE ARMAÇÃO CA-50 DIÂMETRO (6,3MM)</t>
  </si>
  <si>
    <t>ED-48324</t>
  </si>
  <si>
    <t>TRANSPORTE, LANÇAMENTO E ADENSAMENTO DE CONCRETO EM RADIER, PISO OU ELEMENTO PRÉ-MOLDADO, INCLUSIVE ACABAMENTO</t>
  </si>
  <si>
    <t>ED-48336</t>
  </si>
  <si>
    <t>VIGA 0,10 A 0,20 M DE LARGURA, CONCRETO 1:2:4 COM ARMAÇÃO E FORMA RESINADA</t>
  </si>
  <si>
    <t>MÃO DE OBRA COM ENCARGOS COMPLEMENTARES</t>
  </si>
  <si>
    <t>OFICIAL E AJUDANTE</t>
  </si>
  <si>
    <t>ED-50360</t>
  </si>
  <si>
    <t>AJUDANTE DE ARMADOR COM ENCARGOS COMPLEMENTARES</t>
  </si>
  <si>
    <t>hora</t>
  </si>
  <si>
    <t>ED-50363</t>
  </si>
  <si>
    <t>AJUDANTE DE BOMBEIRO/ENCANADOR COM ENCARGOS COMPLEMENTARES</t>
  </si>
  <si>
    <t>ED-50361</t>
  </si>
  <si>
    <t>AJUDANTE DE CARPINTEIRO COM ENCARGOS COMPLEMENTARES</t>
  </si>
  <si>
    <t>ED-50362</t>
  </si>
  <si>
    <t>AJUDANTE DE ELETRICISTA COM ENCARGOS COMPLEMENTARES</t>
  </si>
  <si>
    <t>ED-50365</t>
  </si>
  <si>
    <t>AJUDANTE DE PINTOR COM ENCARGOS COMPLEMENTARES</t>
  </si>
  <si>
    <t>ED-50364</t>
  </si>
  <si>
    <t>AJUDANTE DE TELHADISTA COM ENCARGOS COMPLEMENTARES</t>
  </si>
  <si>
    <t>ED-50366</t>
  </si>
  <si>
    <t>AJUDANTE ESPECIALIZADO COM ENCARGOS COMPLEMENTARES</t>
  </si>
  <si>
    <t>ED-52306</t>
  </si>
  <si>
    <t>AJUDANTE IMPERMEABILIZADOR COM ENCARGOS COMPLEMENTARES</t>
  </si>
  <si>
    <t>ED-21774</t>
  </si>
  <si>
    <t>ALMOXARIFE COM ENCARGOS COMPLEMENTARES</t>
  </si>
  <si>
    <t>ED-21779</t>
  </si>
  <si>
    <t>APONTADOR OU APROPRIADOR DE MAO DE OBRA COM ENCARGOS COMPLEMENTARES</t>
  </si>
  <si>
    <t>ED-50375</t>
  </si>
  <si>
    <t>ARMADOR COM ENCARGOS COMPLEMENTARES</t>
  </si>
  <si>
    <t>ED-7930</t>
  </si>
  <si>
    <t>AUXILIAR DE ESCRITÓRIO COM ENCARGOS COMPLEMENTARES</t>
  </si>
  <si>
    <t>ED-28562</t>
  </si>
  <si>
    <t>AUXILIAR DE TOPÓGRAFO COM ENCARGOS COMPLEMENTARES</t>
  </si>
  <si>
    <t>ED-7931</t>
  </si>
  <si>
    <t>AUXILIAR TÉCNICO DE ENGENHARIA COM ENCARGOS COMPLEMENTARES</t>
  </si>
  <si>
    <t>ED-50369</t>
  </si>
  <si>
    <t>AZULEJISTA COM ENCARGOS COMPLEMENTARES</t>
  </si>
  <si>
    <t>ED-50374</t>
  </si>
  <si>
    <t>BOMBEIRO/ENCANADOR COM ENCARGOS COMPLEMENTARES</t>
  </si>
  <si>
    <t>ED-50370</t>
  </si>
  <si>
    <t>CALCETEIRO COM ENCARGOS COMPLEMENTARES</t>
  </si>
  <si>
    <t>ED-50371</t>
  </si>
  <si>
    <t>CARPINTEIRO DE ESQUADRIA COM ENCARGOS COMPLEMENTARES</t>
  </si>
  <si>
    <t>ED-50372</t>
  </si>
  <si>
    <t>CARPINTEIRO DE FORMA COM ENCARGOS COMPLEMENTARES</t>
  </si>
  <si>
    <t>ED-50373</t>
  </si>
  <si>
    <t>ELETRICISTA COM ENCARGOS COMPLEMENTARES</t>
  </si>
  <si>
    <t>ED-21776</t>
  </si>
  <si>
    <t>ENCARREGADO GERAL DE OBRAS COM ENCARGOS COMPLEMENTARES</t>
  </si>
  <si>
    <t>ED-21769</t>
  </si>
  <si>
    <t>ENGENHEIRO CIVIL DE OBRA JÚNIOR COM ENCARGOS COMPLEMENTARES</t>
  </si>
  <si>
    <t>ED-21770</t>
  </si>
  <si>
    <t>ENGENHEIRO CIVIL DE OBRA PLENO COM ENCARGOS COMPLEMENTARES</t>
  </si>
  <si>
    <t>ED-21771</t>
  </si>
  <si>
    <t>ENGENHEIRO CIVIL DE OBRA SÊNIOR COM ENCARGOS COMPLEMENTARES</t>
  </si>
  <si>
    <t>ED-21772</t>
  </si>
  <si>
    <t>ENGENHEIRO ELETRICISTA/MECÂNICO COM ENCARGOS COMPLEMENTARES</t>
  </si>
  <si>
    <t>ED-21773</t>
  </si>
  <si>
    <t>ENGENHEIRO SANITARISTA COM ENCARGOS COMPLEMENTARES</t>
  </si>
  <si>
    <t>ED-50387</t>
  </si>
  <si>
    <t>ESTUCADOR COM ENCARGOS COMPLEMENTARES</t>
  </si>
  <si>
    <t>ED-50376</t>
  </si>
  <si>
    <t>GESSEIRO COM ENCARGOS COMPLEMENTARES</t>
  </si>
  <si>
    <t>ED-50377</t>
  </si>
  <si>
    <t>GRANITEIRO/MARMORISTA COM ENCARGOS COMPLEMENTARES</t>
  </si>
  <si>
    <t>ED-52307</t>
  </si>
  <si>
    <t>IMPERMEABILIZADOR COM ENCARGOS COMPLEMENTARES</t>
  </si>
  <si>
    <t>ED-50378</t>
  </si>
  <si>
    <t>JARDINEIRO COM ENCARGOS COMPLEMENTARES</t>
  </si>
  <si>
    <t>ED-50379</t>
  </si>
  <si>
    <t>LADRILHISTA COM ENCARGOS COMPLEMENTARES</t>
  </si>
  <si>
    <t>ED-50388</t>
  </si>
  <si>
    <t>MARCENEIRO COM ENCARGOS COMPLEMENTARES</t>
  </si>
  <si>
    <t>ED-21778</t>
  </si>
  <si>
    <t>MESTRE DE OBRAS COM ENCARGOS COMPLEMENTARES</t>
  </si>
  <si>
    <t>ED-50380</t>
  </si>
  <si>
    <t>MONTADOR COM ENCARGOS COMPLEMENTARES</t>
  </si>
  <si>
    <t>ED-8501</t>
  </si>
  <si>
    <t>OPERADOR DE BETONEIRA ESTACIONÁRIA COM ENCARGOS COMPLEMENTARES</t>
  </si>
  <si>
    <t>ED-50381</t>
  </si>
  <si>
    <t>PEDREIRO COM ENCARGOS COMPLEMENTARES</t>
  </si>
  <si>
    <t>ED-50382</t>
  </si>
  <si>
    <t>PINTOR COM ENCARGOS COMPLEMENTARES</t>
  </si>
  <si>
    <t>ED-50383</t>
  </si>
  <si>
    <t>POCEIRO COM ENCARGOS COMPLEMENTARES</t>
  </si>
  <si>
    <t>ED-50384</t>
  </si>
  <si>
    <t>RASPADOR COM ENCARGOS COMPLEMENTARES</t>
  </si>
  <si>
    <t>ED-7607</t>
  </si>
  <si>
    <t>RASTELEIRO COM ENCARGOS COMPLEMENTARES</t>
  </si>
  <si>
    <t>ED-50368</t>
  </si>
  <si>
    <t>REJUNTADOR COM ENCARGOS COMPLEMENTARES</t>
  </si>
  <si>
    <t>ED-7830</t>
  </si>
  <si>
    <t>SERRALHEIRO COM ENCARGOS COMPLEMENTARES</t>
  </si>
  <si>
    <t>ED-50367</t>
  </si>
  <si>
    <t>SERVENTE COM ENCARGOS COMPLEMENTARES</t>
  </si>
  <si>
    <t>ED-50385</t>
  </si>
  <si>
    <t>TAQUEIRO COM ENCARGOS COMPLEMENTARES</t>
  </si>
  <si>
    <t>ED-21777</t>
  </si>
  <si>
    <t>TÉCNICO EM SEGURANÇA DO TRABALHO COM ENCARGOS COMPLEMENTARES</t>
  </si>
  <si>
    <t>ED-50386</t>
  </si>
  <si>
    <t>TELHADISTA COM ENCARGOS COMPLEMENTARES</t>
  </si>
  <si>
    <t>ED-28561</t>
  </si>
  <si>
    <t>TOPÓGRAFO COM ENCARGOS COMPLEMENTARES</t>
  </si>
  <si>
    <t>ED-9199</t>
  </si>
  <si>
    <t>VIDRACEIRO COM ENCARGOS COMPLEMENTARES</t>
  </si>
  <si>
    <t>ED-29739</t>
  </si>
  <si>
    <t>VIGIA DIURNO COM ENCARGOS COMPLEMENTARES</t>
  </si>
  <si>
    <t>ED-21780</t>
  </si>
  <si>
    <t>VIGIA NOTURNO COM ENCARGOS COMPLEMENTARES</t>
  </si>
  <si>
    <t>CO-27476</t>
  </si>
  <si>
    <t>PROJETO EXECUTIVO DE PAISAGISMO</t>
  </si>
  <si>
    <t>89.34.70</t>
  </si>
  <si>
    <t>SUDECAP</t>
  </si>
  <si>
    <t>PALMEIRA - LICURI (ESTIPE &gt;= H= 2,50M)</t>
  </si>
  <si>
    <t>UN</t>
  </si>
  <si>
    <t>89.34.54</t>
  </si>
  <si>
    <t>FORRAÇAO - CLOROFITO - CLOROFITUM</t>
  </si>
  <si>
    <t>89.34.52</t>
  </si>
  <si>
    <t>FORRAÇAO - WEDELIA - WEDELIA PALUDOSA</t>
  </si>
  <si>
    <t>89.34.60</t>
  </si>
  <si>
    <t>ARBUSTO - BELA EMILIA - PLUMBAGO CAPENSIS</t>
  </si>
  <si>
    <t>89.34.46</t>
  </si>
  <si>
    <t>ARVORE - ACASSIA MINOSA- ACASSIA PODALYRIIFOLIA H= 2,50M</t>
  </si>
  <si>
    <t>89.34.42</t>
  </si>
  <si>
    <t>ARVORE - IPE ROSA - TABEBUIA AVELLANEDAE H= 2,50M</t>
  </si>
  <si>
    <t>89.34.40</t>
  </si>
  <si>
    <t>ARVORE -SIBIPIRUNA-CAESLPINA PELTOHOROIDES H=2,50M</t>
  </si>
  <si>
    <t>89.34.32</t>
  </si>
  <si>
    <t>ADUBO MINERAL (10-10-10)</t>
  </si>
  <si>
    <t>89.34.33</t>
  </si>
  <si>
    <t>ADUBO MINERAL (4-14-8)</t>
  </si>
  <si>
    <t>89.34.31</t>
  </si>
  <si>
    <t>ADUBO ORGANICO</t>
  </si>
  <si>
    <t>M3</t>
  </si>
  <si>
    <t>89.50.21</t>
  </si>
  <si>
    <t>89.50.50</t>
  </si>
  <si>
    <t>LOCAÇÃO AR CONDICIONADO PARA CONTAINER</t>
  </si>
  <si>
    <t>MES</t>
  </si>
  <si>
    <t>89.50.08</t>
  </si>
  <si>
    <t>LOCAÇÃO CONTAINER 6,00X2,40X2,82 M COM ISOLAMENTO TÉRMICO E LAVATÓRIO</t>
  </si>
  <si>
    <t>89.50.03</t>
  </si>
  <si>
    <t>LOCAÇÃO CONTAINER 6,00X2,40X2,82 M COM ISOLAMENTO TÉRMICO E SANITÁRIO</t>
  </si>
  <si>
    <t>89.50.14</t>
  </si>
  <si>
    <t>LOCAÇÃO CONTAINER 6,00X2,40X2,82 M COM ISOLAMENTO TÉRMICO PARA 2 VESTIÁRIOS E SANITÁRIOS</t>
  </si>
  <si>
    <t>89.50.12</t>
  </si>
  <si>
    <t>LOCAÇÃO CONTAINER 6,00X2,40X2,82 M COM ISOLAMENTO TÉRMICO PARA VESTIÁRIO E SANITÁRIO - DUPLO</t>
  </si>
  <si>
    <t>89.50.11</t>
  </si>
  <si>
    <t>LOCAÇÃO CONTAINER 6,00X2,40X2,82 M COM ISOLAMENTO TÉRMICO PARA VESTIÁRIO E SANITÁRIO - SIMPLES</t>
  </si>
  <si>
    <t>89.50.13</t>
  </si>
  <si>
    <t>LOCAÇÃO CONTAINER 6,00X2,40X2,82 M COM ISOLAMENTO TÉRMICO PARA VESTIÁRIO E SANITÁRIO - TRIPLO</t>
  </si>
  <si>
    <t>89.50.02</t>
  </si>
  <si>
    <t>LOCAÇÃO CONTAINER 6,00X2,40X2,82M COM ISOLAMENTO TÉRMICO</t>
  </si>
  <si>
    <t>89.50.20</t>
  </si>
  <si>
    <t>MOBILIZAÇAO DE CONTAINER</t>
  </si>
  <si>
    <t>CO -33079</t>
  </si>
  <si>
    <t>ENGENHEIRO AGRONOMO, NÍVEL SENIOR, INCLUSIVE ENCARGOS COMPLEMENTARES</t>
  </si>
  <si>
    <t>HORA</t>
  </si>
  <si>
    <t>ESTIMATIVA DE PONTOS DE ATENDIMENTO</t>
  </si>
  <si>
    <t xml:space="preserve">nº </t>
  </si>
  <si>
    <t xml:space="preserve">LOCAL </t>
  </si>
  <si>
    <t xml:space="preserve">UNIDADE </t>
  </si>
  <si>
    <t>QUANTIDADE</t>
  </si>
  <si>
    <t>AVENIDA ASTOLFO DUTRA</t>
  </si>
  <si>
    <t xml:space="preserve">PRAÇA JOÃO REMÍGIO RESENDE FILHO </t>
  </si>
  <si>
    <t>PRAÇA AGOSTINHO A. ARAÚJO</t>
  </si>
  <si>
    <t xml:space="preserve">PRAÇA CATARINA </t>
  </si>
  <si>
    <t xml:space="preserve">PRAÇA SANTA RITA </t>
  </si>
  <si>
    <t>AVENIDA MEIA PATACA</t>
  </si>
  <si>
    <t>RUA MARIA GOUVEIA FERRAZ</t>
  </si>
  <si>
    <t xml:space="preserve">RUA AMÉRICO </t>
  </si>
  <si>
    <t xml:space="preserve">ESTRADA ANTIGA LEOPODINA </t>
  </si>
  <si>
    <t xml:space="preserve">RUA  JOSÉ CUSTÓDIO DE ARAÚJO </t>
  </si>
  <si>
    <t>2741,44</t>
  </si>
  <si>
    <t>RUA  JOSÉ AUGUSTO DE SOUZA</t>
  </si>
  <si>
    <t>1002,79</t>
  </si>
  <si>
    <t>RECANTO DAS PALMEIRAS</t>
  </si>
  <si>
    <t>1654,86</t>
  </si>
  <si>
    <t>PRAÇA DR. JOAQUIM JOSÉ DA COSTA</t>
  </si>
  <si>
    <t>852,61</t>
  </si>
  <si>
    <t>RUA RAUL CISNEIROS GUEDES</t>
  </si>
  <si>
    <t>574,01</t>
  </si>
  <si>
    <t>AVENIDA HUMBERTO MAURO</t>
  </si>
  <si>
    <t>1933,96</t>
  </si>
  <si>
    <t>PRAÇA AMARILDO NAVARRO</t>
  </si>
  <si>
    <t>512,69</t>
  </si>
  <si>
    <t>RUA AFONSO LANA</t>
  </si>
  <si>
    <t>738,13</t>
  </si>
  <si>
    <t>PRAÇA JOÃO PAULO II</t>
  </si>
  <si>
    <t>820,71</t>
  </si>
  <si>
    <t>PRAÇA ROSA DO AMARAL</t>
  </si>
  <si>
    <t>197,44</t>
  </si>
  <si>
    <t>AVENIDA EUDALDO LESSA</t>
  </si>
  <si>
    <t>845,58</t>
  </si>
  <si>
    <t>AVENIDA DAS INDUSTRIAS</t>
  </si>
  <si>
    <t>1279,65</t>
  </si>
  <si>
    <t xml:space="preserve">AVENIDA SIZENANDO DUTRA DE SIQUEIRA </t>
  </si>
  <si>
    <t>458,81</t>
  </si>
  <si>
    <t>RUA WANDER SOUZA</t>
  </si>
  <si>
    <t>5980,96</t>
  </si>
  <si>
    <t>PRAÇA JACI DE ABREU LOPES</t>
  </si>
  <si>
    <t>171,12</t>
  </si>
  <si>
    <t>RUA GERALDINO FERRAZ</t>
  </si>
  <si>
    <t>968,22</t>
  </si>
  <si>
    <t>RUA JOSÉ MARIA FIGUEIREDO</t>
  </si>
  <si>
    <t>RUA LEONIDAS PEIXOTO</t>
  </si>
  <si>
    <t xml:space="preserve">TOTAL MENSAL: </t>
  </si>
  <si>
    <t>TOTAL ANO:</t>
  </si>
  <si>
    <t>Equivalente a 10% de reposição/ mês:</t>
  </si>
  <si>
    <t>CRITÉRIO DE ACEITABILIDADE</t>
  </si>
  <si>
    <t>TOTAL 12 MESES DE EXECUÇÃO</t>
  </si>
  <si>
    <t>VALOR TOTAL POR EXTENSO:</t>
  </si>
  <si>
    <t>DATA DA PROPOSTA:</t>
  </si>
  <si>
    <t>PRAZO DE VALIDADE DA PROPOSTA:</t>
  </si>
  <si>
    <t>ESPAÇO RESERVADO A LICITANTE:</t>
  </si>
  <si>
    <t>EMPRESA:</t>
  </si>
  <si>
    <t>CNPJ:</t>
  </si>
  <si>
    <t>ENDEREÇO:</t>
  </si>
  <si>
    <t>BAIRRO:</t>
  </si>
  <si>
    <t xml:space="preserve">CIDADE: </t>
  </si>
  <si>
    <t>CEP:</t>
  </si>
  <si>
    <t xml:space="preserve">COMPOSIÇÃO: </t>
  </si>
  <si>
    <t>CPU 001</t>
  </si>
  <si>
    <t>VARRIÇÃO MANUAL EM CANTEIROS, INCLUSIVE EQUIPAMENTOS, MATERIAIS E COLETA</t>
  </si>
  <si>
    <t>VALOR UNITÁRIO</t>
  </si>
  <si>
    <t xml:space="preserve">QUANTIDADE </t>
  </si>
  <si>
    <t xml:space="preserve">VALOR
MENSAL </t>
  </si>
  <si>
    <t>MÃO DE OBRA</t>
  </si>
  <si>
    <t>VARREDOR</t>
  </si>
  <si>
    <t>1.1.1</t>
  </si>
  <si>
    <t>SINAP - 101452</t>
  </si>
  <si>
    <t>SERVENTE DE OBRAS COM ENCARGOS COMPLEMENTARES, EPI E FERRAMENTAS</t>
  </si>
  <si>
    <t>1.1.2</t>
  </si>
  <si>
    <t>Convenção Coletiva</t>
  </si>
  <si>
    <t>INSALUBRIDADE</t>
  </si>
  <si>
    <t>ENCARREGADO</t>
  </si>
  <si>
    <t>1.2.1</t>
  </si>
  <si>
    <t>SINAP - 93572</t>
  </si>
  <si>
    <t>ENCARREGADO GERAL DE OBRAS COM ENCARGOS COMPLEMENTARES, EPI E FERRAMENTAS</t>
  </si>
  <si>
    <t>1 ENC PARA CADA 15 FUNC</t>
  </si>
  <si>
    <t>MOTORISTA</t>
  </si>
  <si>
    <t>SINAP -  88281</t>
  </si>
  <si>
    <t>MOTORISTA DE BASCULANTE COM ENCARGOS COMPLEMENTARES</t>
  </si>
  <si>
    <t>H</t>
  </si>
  <si>
    <t>MÁQUINAS / EQUIPAMENTOS</t>
  </si>
  <si>
    <t>CAMINHÃO TOCO COM CABINE AUXILIAR</t>
  </si>
  <si>
    <t>2.1.1</t>
  </si>
  <si>
    <t>SINAP - 5824</t>
  </si>
  <si>
    <t>CAMINHÃO TOCO, PBT 16.000 KG, CARGA ÚTIL MÁX. 10.685 KG, DIST. ENTRE EIXOS 4,8 M, POTÊNCIA 189 CV,
INCLUSIVE CARROCERIA FIXA ABERTA DE MADEIRA P/ TRANSPORTE GERAL DE CARGA SECA, DIMEN. APROX. 2,5 X
7,00 X 0,50 M - CHP DIURNO. AF_06/2014</t>
  </si>
  <si>
    <t>1 caminhão para cada 8 func x 2 equipes</t>
  </si>
  <si>
    <t>2.1.2</t>
  </si>
  <si>
    <t>SINAP - 5826</t>
  </si>
  <si>
    <t>CAMINHÃO TOCO, PBT 16.000 KG, CARGA ÚTIL MÁX. 10.685 KG, DIST. ENTRE EIXOS 4,8 M, POTÊNCIA 189 CV,
INCLUSIVE CARROCERIA FIXA ABERTA DE MADEIRA P/ TRANSPORTE GERAL DE CARGA SECA, DIMEN. APROX. 2,5 X
7,00 X 0,50 M - CHI DIURNO. AF_06/2014</t>
  </si>
  <si>
    <t>CAMINHÃO BASCULANTE</t>
  </si>
  <si>
    <t>2.2.1</t>
  </si>
  <si>
    <t>SINAP - 67827</t>
  </si>
  <si>
    <t>CAMINHÃO BASCULANTE 6 M3 TOCO, PESO BRUTO TOTAL 16.000 KG, CARGA ÚTIL MÁXIMA 11.130 KG,
DISTÂNCIA ENTRE EIXOS 5,36 M, POTÊNCIA 185 CV, INCLUSIVE CAÇAMBA METÁLICA - CHP DIURNO. AF_06/2014</t>
  </si>
  <si>
    <t>2 viagens de 30km</t>
  </si>
  <si>
    <t>2.2.2</t>
  </si>
  <si>
    <t>SINAP - 67826</t>
  </si>
  <si>
    <t>CAMINHÃO BASCULANTE 6 M3 TOCO, PESO BRUTO TOTAL 16.000 KG, CARGA ÚTIL MÁXIMA 11.130 KG, DISTÂNCIA ENTRE EIXOS 5,36 M, POTÊNCIA 185 CV, INCLUSIVE CAÇAMBA METÁLICA - CHI DIURNO. AF_06/2015</t>
  </si>
  <si>
    <t>2 viagens de 30 km</t>
  </si>
  <si>
    <t>TOTAL MENSAL</t>
  </si>
  <si>
    <t>Dias por mês</t>
  </si>
  <si>
    <t>Produtividade M²</t>
  </si>
  <si>
    <t>VALOR PARCIAL</t>
  </si>
  <si>
    <t>IRRIGAÇÃO DE CANTEIROS E ÁREAS VERDES</t>
  </si>
  <si>
    <t>VALOR
PARA 1 DAM²</t>
  </si>
  <si>
    <t>AUXILIAR DE JARDINAGEM</t>
  </si>
  <si>
    <t>3% incidente sobre mao de obra direta com Encargos Sociais para cobrir despesas relativa a equipamentos de protecao individual, uniformes e ferramentas do jardineiro</t>
  </si>
  <si>
    <t>CAMINHÃO PIPA</t>
  </si>
  <si>
    <t>SINAP - 5901</t>
  </si>
  <si>
    <t>CAMINHÃO PIPA 10.000 L TRUCADO, PESO BRUTO TOTAL 23.000 KG, CARGA ÚTIL MÁXIMA 15.935 KG,
DISTÂNCIA ENTRE EIXOS 4,8 M, POTÊNCIA 230 CV, INCLUSIVE TANQUE DE AÇO PARA TRANSPORTE DE ÁGUA - CHP
DIURNO. AF_06/2014</t>
  </si>
  <si>
    <t>VALOR DO DAM²</t>
  </si>
  <si>
    <t>PARCELA DE RELEVÂNCIA &gt; 4,0%</t>
  </si>
  <si>
    <t>% REL</t>
  </si>
  <si>
    <t>quant 50%</t>
  </si>
  <si>
    <t>RELEVÂNCIA</t>
  </si>
  <si>
    <t>DESCRIÇÃO</t>
  </si>
  <si>
    <t>RELEVÂNCIA (&gt;5%)</t>
  </si>
  <si>
    <t>percentual solicitado</t>
  </si>
</sst>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176" formatCode="_-* #,##0.00_-;\-* #,##0.00_-;_-* &quot;-&quot;??_-;_-@_-"/>
    <numFmt numFmtId="177" formatCode="_-&quot;R$&quot;\ * #,##0.00_-;\-&quot;R$&quot;\ * #,##0.00_-;_-&quot;R$&quot;\ * &quot;-&quot;??_-;_-@_-"/>
    <numFmt numFmtId="178" formatCode="_-* #,##0_-;\-* #,##0_-;_-* &quot;-&quot;_-;_-@_-"/>
    <numFmt numFmtId="179" formatCode="_-&quot;R$&quot;\ * #,##0_-;\-&quot;R$&quot;\ * #,##0_-;_-&quot;R$&quot;\ * &quot;-&quot;_-;_-@_-"/>
    <numFmt numFmtId="180" formatCode="_-* #,##0.00\ _D_M_-;\-* #,##0.00\ _D_M_-;_-* &quot;-&quot;??\ _D_M_-;_-@_-"/>
    <numFmt numFmtId="181" formatCode="&quot;R$&quot;\ #,##0.00"/>
    <numFmt numFmtId="182" formatCode="#,##0.00;[Red]#,##0.00"/>
    <numFmt numFmtId="183" formatCode="0.000%"/>
  </numFmts>
  <fonts count="54">
    <font>
      <sz val="11"/>
      <color theme="1"/>
      <name val="Aptos Narrow"/>
      <charset val="134"/>
      <scheme val="minor"/>
    </font>
    <font>
      <sz val="9"/>
      <color theme="1"/>
      <name val="Calibri"/>
      <charset val="134"/>
    </font>
    <font>
      <sz val="11"/>
      <color theme="1"/>
      <name val="Calibri"/>
      <charset val="134"/>
    </font>
    <font>
      <b/>
      <sz val="14"/>
      <name val="Calibri"/>
      <charset val="134"/>
    </font>
    <font>
      <b/>
      <sz val="9"/>
      <color theme="0"/>
      <name val="Calibri"/>
      <charset val="134"/>
    </font>
    <font>
      <b/>
      <sz val="9"/>
      <color theme="1"/>
      <name val="Calibri"/>
      <charset val="134"/>
    </font>
    <font>
      <b/>
      <sz val="9"/>
      <name val="Calibri"/>
      <charset val="134"/>
    </font>
    <font>
      <b/>
      <sz val="16"/>
      <color theme="0"/>
      <name val="Calibri"/>
      <charset val="134"/>
    </font>
    <font>
      <b/>
      <sz val="10"/>
      <color theme="1"/>
      <name val="Calibri"/>
      <charset val="134"/>
    </font>
    <font>
      <sz val="10"/>
      <color theme="1"/>
      <name val="Calibri"/>
      <charset val="134"/>
    </font>
    <font>
      <sz val="10"/>
      <color rgb="FF000000"/>
      <name val="Calibri"/>
      <charset val="134"/>
    </font>
    <font>
      <b/>
      <sz val="10"/>
      <name val="Calibri"/>
      <charset val="134"/>
    </font>
    <font>
      <b/>
      <sz val="10"/>
      <color theme="0"/>
      <name val="Calibri"/>
      <charset val="134"/>
    </font>
    <font>
      <sz val="10"/>
      <name val="Calibri"/>
      <charset val="134"/>
    </font>
    <font>
      <sz val="10"/>
      <color theme="0"/>
      <name val="Calibri"/>
      <charset val="134"/>
    </font>
    <font>
      <b/>
      <sz val="10"/>
      <color rgb="FF000000"/>
      <name val="Calibri"/>
      <charset val="134"/>
    </font>
    <font>
      <u/>
      <sz val="9"/>
      <color theme="1"/>
      <name val="Calibri"/>
      <charset val="134"/>
    </font>
    <font>
      <b/>
      <sz val="13"/>
      <color theme="0"/>
      <name val="Calibri"/>
      <charset val="134"/>
    </font>
    <font>
      <sz val="12"/>
      <name val="Calibri"/>
      <charset val="134"/>
    </font>
    <font>
      <b/>
      <sz val="8"/>
      <color theme="0"/>
      <name val="Calibri"/>
      <charset val="134"/>
    </font>
    <font>
      <sz val="8"/>
      <name val="Calibri"/>
      <charset val="134"/>
    </font>
    <font>
      <b/>
      <sz val="8"/>
      <name val="Calibri"/>
      <charset val="134"/>
    </font>
    <font>
      <b/>
      <u/>
      <sz val="8"/>
      <name val="Calibri"/>
      <charset val="134"/>
    </font>
    <font>
      <sz val="8"/>
      <color theme="1"/>
      <name val="Calibri"/>
      <charset val="134"/>
    </font>
    <font>
      <i/>
      <sz val="10"/>
      <color theme="1"/>
      <name val="Calibri"/>
      <charset val="134"/>
    </font>
    <font>
      <b/>
      <sz val="7"/>
      <color theme="0"/>
      <name val="Calibri"/>
      <charset val="134"/>
    </font>
    <font>
      <b/>
      <sz val="7"/>
      <color theme="1"/>
      <name val="Calibri"/>
      <charset val="134"/>
    </font>
    <font>
      <b/>
      <sz val="7"/>
      <name val="Calibri"/>
      <charset val="134"/>
    </font>
    <font>
      <sz val="7"/>
      <color theme="1"/>
      <name val="Calibri"/>
      <charset val="134"/>
    </font>
    <font>
      <sz val="12"/>
      <color theme="1"/>
      <name val="Calibri"/>
      <charset val="134"/>
    </font>
    <font>
      <sz val="9"/>
      <color rgb="FFFF0000"/>
      <name val="Calibri"/>
      <charset val="134"/>
    </font>
    <font>
      <sz val="10"/>
      <color theme="1"/>
      <name val="Aptos Narrow"/>
      <charset val="134"/>
      <scheme val="minor"/>
    </font>
    <font>
      <u/>
      <sz val="11"/>
      <color rgb="FF0000FF"/>
      <name val="Aptos Narrow"/>
      <charset val="0"/>
      <scheme val="minor"/>
    </font>
    <font>
      <u/>
      <sz val="11"/>
      <color rgb="FF800080"/>
      <name val="Aptos Narrow"/>
      <charset val="0"/>
      <scheme val="minor"/>
    </font>
    <font>
      <sz val="11"/>
      <color rgb="FFFF0000"/>
      <name val="Aptos Narrow"/>
      <charset val="0"/>
      <scheme val="minor"/>
    </font>
    <font>
      <b/>
      <sz val="18"/>
      <color theme="3"/>
      <name val="Aptos Narrow"/>
      <charset val="134"/>
      <scheme val="minor"/>
    </font>
    <font>
      <i/>
      <sz val="11"/>
      <color rgb="FF7F7F7F"/>
      <name val="Aptos Narrow"/>
      <charset val="0"/>
      <scheme val="minor"/>
    </font>
    <font>
      <b/>
      <sz val="15"/>
      <color theme="3"/>
      <name val="Aptos Narrow"/>
      <charset val="134"/>
      <scheme val="minor"/>
    </font>
    <font>
      <b/>
      <sz val="13"/>
      <color theme="3"/>
      <name val="Aptos Narrow"/>
      <charset val="134"/>
      <scheme val="minor"/>
    </font>
    <font>
      <b/>
      <sz val="11"/>
      <color theme="3"/>
      <name val="Aptos Narrow"/>
      <charset val="134"/>
      <scheme val="minor"/>
    </font>
    <font>
      <sz val="11"/>
      <color rgb="FF3F3F76"/>
      <name val="Aptos Narrow"/>
      <charset val="0"/>
      <scheme val="minor"/>
    </font>
    <font>
      <b/>
      <sz val="11"/>
      <color rgb="FF3F3F3F"/>
      <name val="Aptos Narrow"/>
      <charset val="0"/>
      <scheme val="minor"/>
    </font>
    <font>
      <b/>
      <sz val="11"/>
      <color rgb="FFFA7D00"/>
      <name val="Aptos Narrow"/>
      <charset val="0"/>
      <scheme val="minor"/>
    </font>
    <font>
      <b/>
      <sz val="11"/>
      <color rgb="FFFFFFFF"/>
      <name val="Aptos Narrow"/>
      <charset val="0"/>
      <scheme val="minor"/>
    </font>
    <font>
      <sz val="11"/>
      <color rgb="FFFA7D00"/>
      <name val="Aptos Narrow"/>
      <charset val="0"/>
      <scheme val="minor"/>
    </font>
    <font>
      <b/>
      <sz val="11"/>
      <color theme="1"/>
      <name val="Aptos Narrow"/>
      <charset val="0"/>
      <scheme val="minor"/>
    </font>
    <font>
      <sz val="11"/>
      <color rgb="FF006100"/>
      <name val="Aptos Narrow"/>
      <charset val="0"/>
      <scheme val="minor"/>
    </font>
    <font>
      <sz val="11"/>
      <color rgb="FF9C0006"/>
      <name val="Aptos Narrow"/>
      <charset val="0"/>
      <scheme val="minor"/>
    </font>
    <font>
      <sz val="11"/>
      <color rgb="FF9C6500"/>
      <name val="Aptos Narrow"/>
      <charset val="0"/>
      <scheme val="minor"/>
    </font>
    <font>
      <sz val="11"/>
      <color theme="0"/>
      <name val="Aptos Narrow"/>
      <charset val="0"/>
      <scheme val="minor"/>
    </font>
    <font>
      <sz val="11"/>
      <color theme="1"/>
      <name val="Aptos Narrow"/>
      <charset val="0"/>
      <scheme val="minor"/>
    </font>
    <font>
      <sz val="10"/>
      <name val="Arial"/>
      <charset val="134"/>
    </font>
    <font>
      <b/>
      <vertAlign val="superscript"/>
      <sz val="8"/>
      <color theme="0"/>
      <name val="Calibri"/>
      <charset val="134"/>
    </font>
    <font>
      <vertAlign val="superscript"/>
      <sz val="8"/>
      <name val="Calibri"/>
      <charset val="134"/>
    </font>
  </fonts>
  <fills count="46">
    <fill>
      <patternFill patternType="none"/>
    </fill>
    <fill>
      <patternFill patternType="gray125"/>
    </fill>
    <fill>
      <patternFill patternType="solid">
        <fgColor theme="0" tint="-0.249977111117893"/>
        <bgColor indexed="64"/>
      </patternFill>
    </fill>
    <fill>
      <patternFill patternType="solid">
        <fgColor theme="2" tint="-0.499984740745262"/>
        <bgColor indexed="64"/>
      </patternFill>
    </fill>
    <fill>
      <patternFill patternType="solid">
        <fgColor theme="2" tint="-0.0999786370433668"/>
        <bgColor indexed="64"/>
      </patternFill>
    </fill>
    <fill>
      <patternFill patternType="solid">
        <fgColor theme="0"/>
        <bgColor indexed="64"/>
      </patternFill>
    </fill>
    <fill>
      <patternFill patternType="solid">
        <fgColor theme="1" tint="0.349986266670736"/>
        <bgColor indexed="64"/>
      </patternFill>
    </fill>
    <fill>
      <patternFill patternType="solid">
        <fgColor theme="0" tint="-0.149998474074526"/>
        <bgColor indexed="64"/>
      </patternFill>
    </fill>
    <fill>
      <patternFill patternType="solid">
        <fgColor theme="3" tint="0.249977111117893"/>
        <bgColor indexed="64"/>
      </patternFill>
    </fill>
    <fill>
      <patternFill patternType="solid">
        <fgColor theme="0" tint="-0.0499588000122074"/>
        <bgColor indexed="64"/>
      </patternFill>
    </fill>
    <fill>
      <patternFill patternType="solid">
        <fgColor rgb="FF4F81BD"/>
        <bgColor indexed="64"/>
      </patternFill>
    </fill>
    <fill>
      <patternFill patternType="solid">
        <fgColor rgb="FFDCE6F1"/>
        <bgColor indexed="64"/>
      </patternFill>
    </fill>
    <fill>
      <patternFill patternType="solid">
        <fgColor rgb="FFFFC000"/>
        <bgColor indexed="64"/>
      </patternFill>
    </fill>
    <fill>
      <patternFill patternType="solid">
        <fgColor theme="1" tint="0.499984740745262"/>
        <bgColor indexed="64"/>
      </patternFill>
    </fill>
    <fill>
      <patternFill patternType="solid">
        <fgColor theme="5"/>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6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diagonal/>
    </border>
    <border>
      <left style="thin">
        <color auto="1"/>
      </left>
      <right style="thin">
        <color auto="1"/>
      </right>
      <top/>
      <bottom style="medium">
        <color auto="1"/>
      </bottom>
      <diagonal/>
    </border>
    <border>
      <left style="thin">
        <color auto="1"/>
      </left>
      <right style="medium">
        <color auto="1"/>
      </right>
      <top style="medium">
        <color auto="1"/>
      </top>
      <bottom/>
      <diagonal/>
    </border>
    <border>
      <left style="thin">
        <color auto="1"/>
      </left>
      <right/>
      <top style="medium">
        <color auto="1"/>
      </top>
      <bottom/>
      <diagonal/>
    </border>
    <border>
      <left style="thin">
        <color auto="1"/>
      </left>
      <right/>
      <top/>
      <bottom/>
      <diagonal/>
    </border>
    <border>
      <left/>
      <right style="thin">
        <color auto="1"/>
      </right>
      <top style="thin">
        <color auto="1"/>
      </top>
      <bottom style="thin">
        <color auto="1"/>
      </bottom>
      <diagonal/>
    </border>
    <border>
      <left style="thin">
        <color auto="1"/>
      </left>
      <right/>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right style="medium">
        <color auto="1"/>
      </right>
      <top style="thin">
        <color auto="1"/>
      </top>
      <bottom style="thin">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top style="medium">
        <color auto="1"/>
      </top>
      <bottom/>
      <diagonal/>
    </border>
    <border>
      <left/>
      <right style="medium">
        <color auto="1"/>
      </right>
      <top style="medium">
        <color auto="1"/>
      </top>
      <bottom/>
      <diagonal/>
    </border>
    <border>
      <left style="medium">
        <color auto="1"/>
      </left>
      <right style="medium">
        <color auto="1"/>
      </right>
      <top style="medium">
        <color auto="1"/>
      </top>
      <bottom/>
      <diagonal/>
    </border>
    <border>
      <left style="medium">
        <color auto="1"/>
      </left>
      <right/>
      <top/>
      <bottom style="medium">
        <color auto="1"/>
      </bottom>
      <diagonal/>
    </border>
    <border>
      <left/>
      <right style="medium">
        <color auto="1"/>
      </right>
      <top/>
      <bottom style="medium">
        <color auto="1"/>
      </bottom>
      <diagonal/>
    </border>
    <border>
      <left style="medium">
        <color auto="1"/>
      </left>
      <right style="medium">
        <color auto="1"/>
      </right>
      <top/>
      <bottom style="medium">
        <color auto="1"/>
      </bottom>
      <diagonal/>
    </border>
    <border>
      <left/>
      <right/>
      <top style="thin">
        <color auto="1"/>
      </top>
      <bottom/>
      <diagonal/>
    </border>
    <border>
      <left style="hair">
        <color auto="1"/>
      </left>
      <right/>
      <top style="hair">
        <color auto="1"/>
      </top>
      <bottom style="hair">
        <color auto="1"/>
      </bottom>
      <diagonal/>
    </border>
    <border>
      <left/>
      <right/>
      <top style="hair">
        <color auto="1"/>
      </top>
      <bottom style="hair">
        <color auto="1"/>
      </bottom>
      <diagonal/>
    </border>
    <border>
      <left style="hair">
        <color theme="1"/>
      </left>
      <right style="hair">
        <color theme="1"/>
      </right>
      <top style="hair">
        <color theme="1"/>
      </top>
      <bottom style="hair">
        <color theme="1"/>
      </bottom>
      <diagonal/>
    </border>
    <border>
      <left style="hair">
        <color auto="1"/>
      </left>
      <right/>
      <top style="hair">
        <color auto="1"/>
      </top>
      <bottom/>
      <diagonal/>
    </border>
    <border>
      <left/>
      <right style="hair">
        <color theme="1"/>
      </right>
      <top style="hair">
        <color theme="1"/>
      </top>
      <bottom/>
      <diagonal/>
    </border>
    <border>
      <left/>
      <right/>
      <top style="hair">
        <color theme="1"/>
      </top>
      <bottom/>
      <diagonal/>
    </border>
    <border>
      <left style="hair">
        <color auto="1"/>
      </left>
      <right/>
      <top/>
      <bottom style="hair">
        <color auto="1"/>
      </bottom>
      <diagonal/>
    </border>
    <border>
      <left/>
      <right style="hair">
        <color theme="1"/>
      </right>
      <top/>
      <bottom style="hair">
        <color theme="1"/>
      </bottom>
      <diagonal/>
    </border>
    <border>
      <left/>
      <right/>
      <top/>
      <bottom style="hair">
        <color theme="1"/>
      </bottom>
      <diagonal/>
    </border>
    <border>
      <left/>
      <right style="hair">
        <color theme="1"/>
      </right>
      <top style="hair">
        <color theme="1"/>
      </top>
      <bottom style="hair">
        <color theme="1"/>
      </bottom>
      <diagonal/>
    </border>
    <border>
      <left style="hair">
        <color theme="1"/>
      </left>
      <right style="hair">
        <color theme="1"/>
      </right>
      <top/>
      <bottom style="hair">
        <color auto="1"/>
      </bottom>
      <diagonal/>
    </border>
    <border>
      <left style="hair">
        <color theme="1"/>
      </left>
      <right style="hair">
        <color theme="1"/>
      </right>
      <top style="hair">
        <color theme="1"/>
      </top>
      <bottom/>
      <diagonal/>
    </border>
    <border>
      <left style="hair">
        <color theme="1"/>
      </left>
      <right style="hair">
        <color theme="1"/>
      </right>
      <top/>
      <bottom/>
      <diagonal/>
    </border>
    <border>
      <left style="hair">
        <color theme="1"/>
      </left>
      <right style="hair">
        <color theme="1"/>
      </right>
      <top/>
      <bottom style="hair">
        <color theme="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6">
    <xf numFmtId="0" fontId="0" fillId="0" borderId="0"/>
    <xf numFmtId="176" fontId="31" fillId="0" borderId="0" applyFont="0" applyFill="0" applyBorder="0" applyAlignment="0" applyProtection="0">
      <alignment vertical="center"/>
    </xf>
    <xf numFmtId="177" fontId="0" fillId="0" borderId="0" applyFont="0" applyFill="0" applyBorder="0" applyAlignment="0" applyProtection="0"/>
    <xf numFmtId="9" fontId="0" fillId="0" borderId="0" applyFont="0" applyFill="0" applyBorder="0" applyAlignment="0" applyProtection="0"/>
    <xf numFmtId="178" fontId="31" fillId="0" borderId="0" applyFont="0" applyFill="0" applyBorder="0" applyAlignment="0" applyProtection="0">
      <alignment vertical="center"/>
    </xf>
    <xf numFmtId="179" fontId="31" fillId="0" borderId="0" applyFont="0" applyFill="0" applyBorder="0" applyAlignment="0" applyProtection="0">
      <alignment vertical="center"/>
    </xf>
    <xf numFmtId="0" fontId="32"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1" fillId="15" borderId="52" applyNumberFormat="0" applyFont="0" applyAlignment="0" applyProtection="0">
      <alignment vertical="center"/>
    </xf>
    <xf numFmtId="0" fontId="34"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37" fillId="0" borderId="53" applyNumberFormat="0" applyFill="0" applyAlignment="0" applyProtection="0">
      <alignment vertical="center"/>
    </xf>
    <xf numFmtId="0" fontId="38" fillId="0" borderId="53" applyNumberFormat="0" applyFill="0" applyAlignment="0" applyProtection="0">
      <alignment vertical="center"/>
    </xf>
    <xf numFmtId="0" fontId="39" fillId="0" borderId="54" applyNumberFormat="0" applyFill="0" applyAlignment="0" applyProtection="0">
      <alignment vertical="center"/>
    </xf>
    <xf numFmtId="0" fontId="39" fillId="0" borderId="0" applyNumberFormat="0" applyFill="0" applyBorder="0" applyAlignment="0" applyProtection="0">
      <alignment vertical="center"/>
    </xf>
    <xf numFmtId="0" fontId="40" fillId="16" borderId="55" applyNumberFormat="0" applyAlignment="0" applyProtection="0">
      <alignment vertical="center"/>
    </xf>
    <xf numFmtId="0" fontId="41" fillId="17" borderId="56" applyNumberFormat="0" applyAlignment="0" applyProtection="0">
      <alignment vertical="center"/>
    </xf>
    <xf numFmtId="0" fontId="42" fillId="17" borderId="55" applyNumberFormat="0" applyAlignment="0" applyProtection="0">
      <alignment vertical="center"/>
    </xf>
    <xf numFmtId="0" fontId="43" fillId="18" borderId="57" applyNumberFormat="0" applyAlignment="0" applyProtection="0">
      <alignment vertical="center"/>
    </xf>
    <xf numFmtId="0" fontId="44" fillId="0" borderId="58" applyNumberFormat="0" applyFill="0" applyAlignment="0" applyProtection="0">
      <alignment vertical="center"/>
    </xf>
    <xf numFmtId="0" fontId="45" fillId="0" borderId="59" applyNumberFormat="0" applyFill="0" applyAlignment="0" applyProtection="0">
      <alignment vertical="center"/>
    </xf>
    <xf numFmtId="0" fontId="46" fillId="19" borderId="0" applyNumberFormat="0" applyBorder="0" applyAlignment="0" applyProtection="0">
      <alignment vertical="center"/>
    </xf>
    <xf numFmtId="0" fontId="47" fillId="20" borderId="0" applyNumberFormat="0" applyBorder="0" applyAlignment="0" applyProtection="0">
      <alignment vertical="center"/>
    </xf>
    <xf numFmtId="0" fontId="48" fillId="21" borderId="0" applyNumberFormat="0" applyBorder="0" applyAlignment="0" applyProtection="0">
      <alignment vertical="center"/>
    </xf>
    <xf numFmtId="0" fontId="49" fillId="22" borderId="0" applyNumberFormat="0" applyBorder="0" applyAlignment="0" applyProtection="0">
      <alignment vertical="center"/>
    </xf>
    <xf numFmtId="0" fontId="50" fillId="23" borderId="0" applyNumberFormat="0" applyBorder="0" applyAlignment="0" applyProtection="0">
      <alignment vertical="center"/>
    </xf>
    <xf numFmtId="0" fontId="50" fillId="24" borderId="0" applyNumberFormat="0" applyBorder="0" applyAlignment="0" applyProtection="0">
      <alignment vertical="center"/>
    </xf>
    <xf numFmtId="0" fontId="49" fillId="25" borderId="0" applyNumberFormat="0" applyBorder="0" applyAlignment="0" applyProtection="0">
      <alignment vertical="center"/>
    </xf>
    <xf numFmtId="0" fontId="49" fillId="26" borderId="0" applyNumberFormat="0" applyBorder="0" applyAlignment="0" applyProtection="0">
      <alignment vertical="center"/>
    </xf>
    <xf numFmtId="0" fontId="50" fillId="27" borderId="0" applyNumberFormat="0" applyBorder="0" applyAlignment="0" applyProtection="0">
      <alignment vertical="center"/>
    </xf>
    <xf numFmtId="0" fontId="50" fillId="28" borderId="0" applyNumberFormat="0" applyBorder="0" applyAlignment="0" applyProtection="0">
      <alignment vertical="center"/>
    </xf>
    <xf numFmtId="0" fontId="49" fillId="29" borderId="0" applyNumberFormat="0" applyBorder="0" applyAlignment="0" applyProtection="0">
      <alignment vertical="center"/>
    </xf>
    <xf numFmtId="0" fontId="49" fillId="30" borderId="0" applyNumberFormat="0" applyBorder="0" applyAlignment="0" applyProtection="0">
      <alignment vertical="center"/>
    </xf>
    <xf numFmtId="0" fontId="50" fillId="31" borderId="0" applyNumberFormat="0" applyBorder="0" applyAlignment="0" applyProtection="0">
      <alignment vertical="center"/>
    </xf>
    <xf numFmtId="0" fontId="50" fillId="32" borderId="0" applyNumberFormat="0" applyBorder="0" applyAlignment="0" applyProtection="0">
      <alignment vertical="center"/>
    </xf>
    <xf numFmtId="0" fontId="49" fillId="33" borderId="0" applyNumberFormat="0" applyBorder="0" applyAlignment="0" applyProtection="0">
      <alignment vertical="center"/>
    </xf>
    <xf numFmtId="0" fontId="49" fillId="34" borderId="0" applyNumberFormat="0" applyBorder="0" applyAlignment="0" applyProtection="0">
      <alignment vertical="center"/>
    </xf>
    <xf numFmtId="0" fontId="50" fillId="35" borderId="0" applyNumberFormat="0" applyBorder="0" applyAlignment="0" applyProtection="0">
      <alignment vertical="center"/>
    </xf>
    <xf numFmtId="0" fontId="50" fillId="36" borderId="0" applyNumberFormat="0" applyBorder="0" applyAlignment="0" applyProtection="0">
      <alignment vertical="center"/>
    </xf>
    <xf numFmtId="0" fontId="49" fillId="37" borderId="0" applyNumberFormat="0" applyBorder="0" applyAlignment="0" applyProtection="0">
      <alignment vertical="center"/>
    </xf>
    <xf numFmtId="0" fontId="49" fillId="38" borderId="0" applyNumberFormat="0" applyBorder="0" applyAlignment="0" applyProtection="0">
      <alignment vertical="center"/>
    </xf>
    <xf numFmtId="0" fontId="50" fillId="39" borderId="0" applyNumberFormat="0" applyBorder="0" applyAlignment="0" applyProtection="0">
      <alignment vertical="center"/>
    </xf>
    <xf numFmtId="0" fontId="50" fillId="40" borderId="0" applyNumberFormat="0" applyBorder="0" applyAlignment="0" applyProtection="0">
      <alignment vertical="center"/>
    </xf>
    <xf numFmtId="0" fontId="49" fillId="41" borderId="0" applyNumberFormat="0" applyBorder="0" applyAlignment="0" applyProtection="0">
      <alignment vertical="center"/>
    </xf>
    <xf numFmtId="0" fontId="49" fillId="42" borderId="0" applyNumberFormat="0" applyBorder="0" applyAlignment="0" applyProtection="0">
      <alignment vertical="center"/>
    </xf>
    <xf numFmtId="0" fontId="50" fillId="43" borderId="0" applyNumberFormat="0" applyBorder="0" applyAlignment="0" applyProtection="0">
      <alignment vertical="center"/>
    </xf>
    <xf numFmtId="0" fontId="50" fillId="44" borderId="0" applyNumberFormat="0" applyBorder="0" applyAlignment="0" applyProtection="0">
      <alignment vertical="center"/>
    </xf>
    <xf numFmtId="0" fontId="49" fillId="45" borderId="0" applyNumberFormat="0" applyBorder="0" applyAlignment="0" applyProtection="0">
      <alignment vertical="center"/>
    </xf>
    <xf numFmtId="0" fontId="51" fillId="0" borderId="0"/>
    <xf numFmtId="0" fontId="51" fillId="0" borderId="0"/>
    <xf numFmtId="0" fontId="51" fillId="0" borderId="0"/>
    <xf numFmtId="0" fontId="51" fillId="0" borderId="0" applyNumberFormat="0" applyFill="0" applyBorder="0" applyAlignment="0" applyProtection="0"/>
    <xf numFmtId="9" fontId="51" fillId="0" borderId="0"/>
    <xf numFmtId="9" fontId="51" fillId="0" borderId="0" applyFont="0" applyFill="0" applyBorder="0" applyAlignment="0" applyProtection="0"/>
    <xf numFmtId="180" fontId="51" fillId="0" borderId="0" applyFont="0" applyFill="0" applyBorder="0" applyAlignment="0" applyProtection="0"/>
  </cellStyleXfs>
  <cellXfs count="315">
    <xf numFmtId="0" fontId="0" fillId="0" borderId="0" xfId="0"/>
    <xf numFmtId="0" fontId="1" fillId="0" borderId="0" xfId="0" applyFont="1"/>
    <xf numFmtId="181" fontId="1" fillId="0" borderId="0" xfId="0" applyNumberFormat="1" applyFont="1"/>
    <xf numFmtId="4" fontId="1" fillId="0" borderId="0" xfId="0" applyNumberFormat="1" applyFont="1"/>
    <xf numFmtId="10" fontId="1" fillId="0" borderId="0" xfId="0" applyNumberFormat="1" applyFont="1"/>
    <xf numFmtId="0" fontId="2" fillId="0" borderId="0" xfId="0" applyFont="1" applyAlignment="1">
      <alignment horizontal="center" vertical="center"/>
    </xf>
    <xf numFmtId="0" fontId="2" fillId="0" borderId="0" xfId="0" applyFont="1"/>
    <xf numFmtId="0" fontId="3" fillId="2" borderId="0" xfId="0" applyFont="1" applyFill="1" applyAlignment="1">
      <alignment horizontal="center" vertical="center"/>
    </xf>
    <xf numFmtId="0" fontId="4" fillId="3" borderId="0" xfId="0" applyFont="1" applyFill="1" applyAlignment="1">
      <alignment horizontal="center" vertical="center" wrapText="1"/>
    </xf>
    <xf numFmtId="0" fontId="5" fillId="0" borderId="0" xfId="0" applyFont="1" applyAlignment="1">
      <alignment horizontal="center" vertical="center"/>
    </xf>
    <xf numFmtId="181" fontId="5" fillId="0" borderId="0" xfId="0" applyNumberFormat="1" applyFont="1" applyAlignment="1">
      <alignment horizontal="center" vertical="center"/>
    </xf>
    <xf numFmtId="4" fontId="5" fillId="0" borderId="0" xfId="0" applyNumberFormat="1" applyFont="1" applyAlignment="1">
      <alignment horizontal="center" vertical="center"/>
    </xf>
    <xf numFmtId="181" fontId="5" fillId="0" borderId="1" xfId="0" applyNumberFormat="1" applyFont="1" applyBorder="1" applyAlignment="1">
      <alignment horizontal="center" vertical="center"/>
    </xf>
    <xf numFmtId="10" fontId="5" fillId="0" borderId="1" xfId="0" applyNumberFormat="1" applyFont="1" applyBorder="1" applyAlignment="1">
      <alignment horizontal="center" vertical="center"/>
    </xf>
    <xf numFmtId="0" fontId="1" fillId="0" borderId="0" xfId="0" applyFont="1" applyAlignment="1">
      <alignment horizontal="center"/>
    </xf>
    <xf numFmtId="181" fontId="5" fillId="0" borderId="2" xfId="0" applyNumberFormat="1" applyFont="1" applyBorder="1" applyAlignment="1">
      <alignment horizontal="center"/>
    </xf>
    <xf numFmtId="10" fontId="5" fillId="0" borderId="2" xfId="0" applyNumberFormat="1" applyFont="1" applyBorder="1" applyAlignment="1">
      <alignment horizontal="center"/>
    </xf>
    <xf numFmtId="0" fontId="4" fillId="3" borderId="3" xfId="51" applyFont="1" applyFill="1" applyBorder="1" applyAlignment="1">
      <alignment horizontal="center" vertical="center" wrapText="1"/>
    </xf>
    <xf numFmtId="0" fontId="4" fillId="3" borderId="4" xfId="51" applyFont="1" applyFill="1" applyBorder="1" applyAlignment="1">
      <alignment horizontal="center" vertical="center" wrapText="1"/>
    </xf>
    <xf numFmtId="0" fontId="4" fillId="3" borderId="4" xfId="51" applyFont="1" applyFill="1" applyBorder="1" applyAlignment="1">
      <alignment horizontal="left" vertical="center" wrapText="1"/>
    </xf>
    <xf numFmtId="181" fontId="4" fillId="3" borderId="4" xfId="51" applyNumberFormat="1" applyFont="1" applyFill="1" applyBorder="1" applyAlignment="1">
      <alignment horizontal="center" vertical="center" wrapText="1"/>
    </xf>
    <xf numFmtId="4" fontId="4" fillId="3" borderId="4" xfId="51" applyNumberFormat="1" applyFont="1" applyFill="1" applyBorder="1" applyAlignment="1">
      <alignment horizontal="center" vertical="center" wrapText="1"/>
    </xf>
    <xf numFmtId="0" fontId="6" fillId="4" borderId="5" xfId="51" applyFont="1" applyFill="1" applyBorder="1" applyAlignment="1">
      <alignment horizontal="center" vertical="center" wrapText="1"/>
    </xf>
    <xf numFmtId="0" fontId="6" fillId="4" borderId="6" xfId="51" applyFont="1" applyFill="1" applyBorder="1" applyAlignment="1">
      <alignment horizontal="center" vertical="center" wrapText="1"/>
    </xf>
    <xf numFmtId="0" fontId="1" fillId="0" borderId="7" xfId="0" applyFont="1" applyBorder="1" applyAlignment="1">
      <alignment horizontal="center" vertical="center"/>
    </xf>
    <xf numFmtId="0" fontId="1" fillId="0" borderId="8" xfId="0" applyFont="1" applyBorder="1" applyAlignment="1">
      <alignment horizontal="center" vertical="center" wrapText="1"/>
    </xf>
    <xf numFmtId="0" fontId="1" fillId="0" borderId="7" xfId="0" applyFont="1" applyBorder="1" applyAlignment="1">
      <alignment horizontal="left" vertical="center" wrapText="1"/>
    </xf>
    <xf numFmtId="181" fontId="1" fillId="0" borderId="9" xfId="0" applyNumberFormat="1" applyFont="1" applyBorder="1" applyAlignment="1">
      <alignment horizontal="center" vertical="center"/>
    </xf>
    <xf numFmtId="4" fontId="1" fillId="0" borderId="7" xfId="0" applyNumberFormat="1" applyFont="1" applyBorder="1" applyAlignment="1">
      <alignment horizontal="center" vertical="center"/>
    </xf>
    <xf numFmtId="181" fontId="1" fillId="0" borderId="7" xfId="0" applyNumberFormat="1" applyFont="1" applyBorder="1" applyAlignment="1">
      <alignment horizontal="center" vertical="center"/>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181" fontId="1" fillId="0" borderId="1" xfId="0" applyNumberFormat="1" applyFont="1" applyBorder="1" applyAlignment="1">
      <alignment horizontal="center" vertical="center"/>
    </xf>
    <xf numFmtId="4" fontId="1" fillId="0" borderId="1" xfId="0" applyNumberFormat="1" applyFont="1" applyBorder="1" applyAlignment="1">
      <alignment horizontal="center" vertical="center"/>
    </xf>
    <xf numFmtId="0" fontId="7" fillId="3" borderId="5" xfId="0" applyFont="1" applyFill="1" applyBorder="1" applyAlignment="1">
      <alignment vertical="center"/>
    </xf>
    <xf numFmtId="0" fontId="7" fillId="3" borderId="6" xfId="0" applyFont="1" applyFill="1" applyBorder="1" applyAlignment="1">
      <alignment vertical="center"/>
    </xf>
    <xf numFmtId="0" fontId="1" fillId="0" borderId="6" xfId="0" applyFont="1" applyBorder="1" applyAlignment="1">
      <alignment horizontal="center" vertical="center"/>
    </xf>
    <xf numFmtId="0" fontId="5" fillId="0" borderId="1" xfId="0" applyFont="1" applyBorder="1" applyAlignment="1">
      <alignment horizontal="center" vertical="center"/>
    </xf>
    <xf numFmtId="0" fontId="5" fillId="0" borderId="1" xfId="0" applyFont="1" applyBorder="1" applyAlignment="1">
      <alignment horizontal="center" vertical="center" wrapText="1"/>
    </xf>
    <xf numFmtId="0" fontId="5" fillId="0" borderId="1" xfId="0" applyFont="1" applyBorder="1" applyAlignment="1">
      <alignment horizontal="left" vertical="center" wrapText="1"/>
    </xf>
    <xf numFmtId="4" fontId="5" fillId="0" borderId="7" xfId="0" applyNumberFormat="1" applyFont="1" applyBorder="1" applyAlignment="1">
      <alignment horizontal="center" vertical="center"/>
    </xf>
    <xf numFmtId="0" fontId="1" fillId="5" borderId="1" xfId="0" applyFont="1" applyFill="1" applyBorder="1" applyAlignment="1">
      <alignment horizontal="center" vertical="center"/>
    </xf>
    <xf numFmtId="0" fontId="1" fillId="5" borderId="1" xfId="0" applyFont="1" applyFill="1" applyBorder="1" applyAlignment="1">
      <alignment horizontal="center" vertical="center" wrapText="1"/>
    </xf>
    <xf numFmtId="0" fontId="1" fillId="5" borderId="1" xfId="0" applyFont="1" applyFill="1" applyBorder="1" applyAlignment="1">
      <alignment horizontal="left" vertical="center" wrapText="1"/>
    </xf>
    <xf numFmtId="4" fontId="1" fillId="5" borderId="1" xfId="0" applyNumberFormat="1" applyFont="1" applyFill="1" applyBorder="1" applyAlignment="1">
      <alignment horizontal="center" vertical="center"/>
    </xf>
    <xf numFmtId="0" fontId="1" fillId="5" borderId="10" xfId="0" applyFont="1" applyFill="1" applyBorder="1" applyAlignment="1">
      <alignment horizontal="center" vertical="center"/>
    </xf>
    <xf numFmtId="181" fontId="1" fillId="0" borderId="0" xfId="0" applyNumberFormat="1" applyFont="1" applyAlignment="1">
      <alignment horizontal="center" vertical="center"/>
    </xf>
    <xf numFmtId="0" fontId="1" fillId="0" borderId="7" xfId="0" applyFont="1" applyBorder="1" applyAlignment="1">
      <alignment horizontal="center" vertical="center" wrapText="1"/>
    </xf>
    <xf numFmtId="0" fontId="1" fillId="0" borderId="1" xfId="0" applyFont="1" applyBorder="1" applyAlignment="1">
      <alignment horizontal="left" wrapText="1"/>
    </xf>
    <xf numFmtId="0" fontId="1" fillId="0" borderId="1" xfId="0" applyFont="1" applyBorder="1" applyAlignment="1">
      <alignment vertical="center"/>
    </xf>
    <xf numFmtId="181" fontId="1" fillId="0" borderId="1" xfId="0" applyNumberFormat="1" applyFont="1" applyBorder="1" applyAlignment="1">
      <alignment horizontal="center"/>
    </xf>
    <xf numFmtId="4" fontId="1" fillId="0" borderId="0" xfId="0" applyNumberFormat="1" applyFont="1" applyAlignment="1">
      <alignment horizontal="center" vertical="center"/>
    </xf>
    <xf numFmtId="0" fontId="1" fillId="0" borderId="1" xfId="0" applyFont="1" applyBorder="1" applyAlignment="1">
      <alignment wrapText="1"/>
    </xf>
    <xf numFmtId="0" fontId="1" fillId="0" borderId="1" xfId="0" applyFont="1" applyBorder="1" applyAlignment="1">
      <alignment vertical="center" wrapText="1"/>
    </xf>
    <xf numFmtId="0" fontId="5" fillId="0" borderId="1" xfId="0" applyFont="1" applyBorder="1" applyAlignment="1">
      <alignment horizontal="center"/>
    </xf>
    <xf numFmtId="4" fontId="1" fillId="0" borderId="1" xfId="0" applyNumberFormat="1" applyFont="1" applyBorder="1"/>
    <xf numFmtId="181" fontId="5" fillId="0" borderId="1" xfId="0" applyNumberFormat="1" applyFont="1" applyBorder="1" applyAlignment="1">
      <alignment horizontal="center"/>
    </xf>
    <xf numFmtId="4" fontId="5" fillId="0" borderId="1" xfId="0" applyNumberFormat="1" applyFont="1" applyBorder="1" applyAlignment="1">
      <alignment horizontal="center"/>
    </xf>
    <xf numFmtId="0" fontId="1" fillId="0" borderId="1" xfId="0" applyFont="1" applyBorder="1" applyAlignment="1">
      <alignment horizontal="left" vertical="center"/>
    </xf>
    <xf numFmtId="0" fontId="5" fillId="5" borderId="1" xfId="0" applyFont="1" applyFill="1" applyBorder="1" applyAlignment="1">
      <alignment horizontal="center" vertical="center"/>
    </xf>
    <xf numFmtId="181" fontId="5" fillId="0" borderId="11" xfId="0" applyNumberFormat="1" applyFont="1" applyBorder="1" applyAlignment="1">
      <alignment horizontal="center"/>
    </xf>
    <xf numFmtId="181" fontId="4" fillId="3" borderId="12" xfId="51" applyNumberFormat="1" applyFont="1" applyFill="1" applyBorder="1" applyAlignment="1">
      <alignment horizontal="center" vertical="center" wrapText="1"/>
    </xf>
    <xf numFmtId="10" fontId="4" fillId="3" borderId="13" xfId="51" applyNumberFormat="1" applyFont="1" applyFill="1" applyBorder="1" applyAlignment="1">
      <alignment horizontal="center" vertical="center" wrapText="1"/>
    </xf>
    <xf numFmtId="10" fontId="4" fillId="3" borderId="14" xfId="51" applyNumberFormat="1" applyFont="1" applyFill="1" applyBorder="1" applyAlignment="1">
      <alignment horizontal="center" vertical="center" wrapText="1"/>
    </xf>
    <xf numFmtId="9" fontId="5" fillId="4" borderId="1" xfId="0" applyNumberFormat="1" applyFont="1" applyFill="1" applyBorder="1" applyAlignment="1">
      <alignment horizontal="center" vertical="center"/>
    </xf>
    <xf numFmtId="181" fontId="6" fillId="4" borderId="15" xfId="51" applyNumberFormat="1" applyFont="1" applyFill="1" applyBorder="1" applyAlignment="1">
      <alignment horizontal="center" vertical="center" wrapText="1"/>
    </xf>
    <xf numFmtId="10" fontId="6" fillId="4" borderId="6" xfId="51" applyNumberFormat="1" applyFont="1" applyFill="1" applyBorder="1" applyAlignment="1">
      <alignment horizontal="center" vertical="center" wrapText="1"/>
    </xf>
    <xf numFmtId="10" fontId="1" fillId="0" borderId="16" xfId="0" applyNumberFormat="1" applyFont="1" applyBorder="1" applyAlignment="1">
      <alignment horizontal="center" vertical="center"/>
    </xf>
    <xf numFmtId="0" fontId="7" fillId="3" borderId="15" xfId="0" applyFont="1" applyFill="1" applyBorder="1" applyAlignment="1">
      <alignment vertical="center"/>
    </xf>
    <xf numFmtId="10" fontId="5" fillId="0" borderId="16" xfId="0" applyNumberFormat="1" applyFont="1" applyBorder="1" applyAlignment="1">
      <alignment horizontal="center" vertical="center"/>
    </xf>
    <xf numFmtId="10" fontId="1" fillId="5" borderId="1" xfId="0" applyNumberFormat="1" applyFont="1" applyFill="1" applyBorder="1" applyAlignment="1">
      <alignment horizontal="center" vertical="center"/>
    </xf>
    <xf numFmtId="10" fontId="1" fillId="5" borderId="16" xfId="0" applyNumberFormat="1" applyFont="1" applyFill="1" applyBorder="1" applyAlignment="1">
      <alignment horizontal="center" vertical="center"/>
    </xf>
    <xf numFmtId="4" fontId="1" fillId="4" borderId="1" xfId="0" applyNumberFormat="1" applyFont="1" applyFill="1" applyBorder="1" applyAlignment="1">
      <alignment horizontal="center" vertical="center"/>
    </xf>
    <xf numFmtId="181" fontId="2" fillId="0" borderId="0" xfId="0" applyNumberFormat="1" applyFont="1"/>
    <xf numFmtId="181" fontId="5" fillId="0" borderId="0" xfId="2" applyNumberFormat="1" applyFont="1" applyFill="1" applyAlignment="1">
      <alignment horizontal="center"/>
    </xf>
    <xf numFmtId="10" fontId="5" fillId="0" borderId="0" xfId="2" applyNumberFormat="1" applyFont="1" applyFill="1" applyAlignment="1">
      <alignment horizontal="center"/>
    </xf>
    <xf numFmtId="10" fontId="1" fillId="0" borderId="1" xfId="0" applyNumberFormat="1" applyFont="1" applyBorder="1" applyAlignment="1">
      <alignment horizontal="center" vertical="center"/>
    </xf>
    <xf numFmtId="181" fontId="5" fillId="0" borderId="1" xfId="2" applyNumberFormat="1" applyFont="1" applyFill="1" applyBorder="1" applyAlignment="1">
      <alignment horizontal="center"/>
    </xf>
    <xf numFmtId="10" fontId="5" fillId="0" borderId="5" xfId="2" applyNumberFormat="1" applyFont="1" applyFill="1" applyBorder="1" applyAlignment="1">
      <alignment horizontal="center"/>
    </xf>
    <xf numFmtId="181" fontId="1" fillId="0" borderId="1" xfId="2" applyNumberFormat="1" applyFont="1" applyFill="1" applyBorder="1" applyAlignment="1">
      <alignment horizontal="center"/>
    </xf>
    <xf numFmtId="0" fontId="5" fillId="5" borderId="1" xfId="0" applyFont="1" applyFill="1" applyBorder="1" applyAlignment="1">
      <alignment horizontal="center"/>
    </xf>
    <xf numFmtId="0" fontId="8" fillId="2" borderId="5" xfId="0" applyFont="1" applyFill="1" applyBorder="1" applyAlignment="1">
      <alignment horizontal="center"/>
    </xf>
    <xf numFmtId="0" fontId="8" fillId="2" borderId="6" xfId="0" applyFont="1" applyFill="1" applyBorder="1" applyAlignment="1">
      <alignment horizontal="center"/>
    </xf>
    <xf numFmtId="0" fontId="8" fillId="2" borderId="15" xfId="0" applyFont="1" applyFill="1" applyBorder="1" applyAlignment="1">
      <alignment horizontal="center"/>
    </xf>
    <xf numFmtId="10" fontId="1" fillId="0" borderId="7" xfId="0" applyNumberFormat="1" applyFont="1" applyBorder="1" applyAlignment="1">
      <alignment horizontal="center" vertical="center"/>
    </xf>
    <xf numFmtId="10" fontId="1" fillId="0" borderId="0" xfId="0" applyNumberFormat="1" applyFont="1" applyAlignment="1">
      <alignment horizontal="center" vertical="center"/>
    </xf>
    <xf numFmtId="181" fontId="8" fillId="2" borderId="1" xfId="0" applyNumberFormat="1" applyFont="1" applyFill="1" applyBorder="1" applyAlignment="1">
      <alignment horizontal="center"/>
    </xf>
    <xf numFmtId="10" fontId="8" fillId="2" borderId="1" xfId="0" applyNumberFormat="1" applyFont="1" applyFill="1" applyBorder="1" applyAlignment="1">
      <alignment horizontal="center"/>
    </xf>
    <xf numFmtId="10" fontId="8" fillId="2" borderId="0" xfId="0" applyNumberFormat="1" applyFont="1" applyFill="1" applyAlignment="1">
      <alignment horizontal="center"/>
    </xf>
    <xf numFmtId="0" fontId="9" fillId="0" borderId="0" xfId="0" applyFont="1"/>
    <xf numFmtId="0" fontId="8" fillId="0" borderId="0" xfId="0" applyFont="1"/>
    <xf numFmtId="0" fontId="10" fillId="0" borderId="17" xfId="0" applyFont="1" applyBorder="1" applyAlignment="1">
      <alignment horizontal="center" vertical="center" wrapText="1"/>
    </xf>
    <xf numFmtId="0" fontId="10" fillId="0" borderId="18" xfId="0" applyFont="1" applyBorder="1" applyAlignment="1">
      <alignment horizontal="center" vertical="center" wrapText="1"/>
    </xf>
    <xf numFmtId="0" fontId="10" fillId="0" borderId="19" xfId="0" applyFont="1" applyBorder="1" applyAlignment="1">
      <alignment horizontal="center" vertical="center" wrapText="1"/>
    </xf>
    <xf numFmtId="0" fontId="10" fillId="0" borderId="20" xfId="0" applyFont="1" applyBorder="1" applyAlignment="1">
      <alignment horizontal="center" vertical="center" wrapText="1"/>
    </xf>
    <xf numFmtId="0" fontId="11" fillId="0" borderId="21" xfId="52" applyFont="1" applyBorder="1" applyAlignment="1">
      <alignment horizontal="center" vertical="center" wrapText="1"/>
    </xf>
    <xf numFmtId="0" fontId="11" fillId="0" borderId="22" xfId="52" applyFont="1" applyBorder="1" applyAlignment="1">
      <alignment horizontal="center" vertical="center" wrapText="1"/>
    </xf>
    <xf numFmtId="0" fontId="11" fillId="0" borderId="22" xfId="52" applyFont="1" applyBorder="1" applyAlignment="1">
      <alignment vertical="center" wrapText="1"/>
    </xf>
    <xf numFmtId="0" fontId="11" fillId="0" borderId="23" xfId="52" applyFont="1" applyBorder="1" applyAlignment="1">
      <alignment horizontal="center" vertical="center" wrapText="1"/>
    </xf>
    <xf numFmtId="0" fontId="12" fillId="6" borderId="24" xfId="52" applyFont="1" applyFill="1" applyBorder="1" applyAlignment="1">
      <alignment horizontal="center" vertical="center"/>
    </xf>
    <xf numFmtId="0" fontId="12" fillId="6" borderId="1" xfId="52" applyFont="1" applyFill="1" applyBorder="1" applyAlignment="1">
      <alignment horizontal="center" vertical="center" wrapText="1"/>
    </xf>
    <xf numFmtId="181" fontId="12" fillId="6" borderId="25" xfId="52" applyNumberFormat="1" applyFont="1" applyFill="1" applyBorder="1" applyAlignment="1">
      <alignment horizontal="center" vertical="center" wrapText="1"/>
    </xf>
    <xf numFmtId="0" fontId="13" fillId="7" borderId="24" xfId="52" applyFont="1" applyFill="1" applyBorder="1" applyAlignment="1">
      <alignment horizontal="center" vertical="center"/>
    </xf>
    <xf numFmtId="0" fontId="11" fillId="7" borderId="5" xfId="52" applyFont="1" applyFill="1" applyBorder="1" applyAlignment="1">
      <alignment horizontal="left" vertical="center" wrapText="1"/>
    </xf>
    <xf numFmtId="0" fontId="11" fillId="7" borderId="6" xfId="52" applyFont="1" applyFill="1" applyBorder="1" applyAlignment="1">
      <alignment horizontal="left" vertical="center" wrapText="1"/>
    </xf>
    <xf numFmtId="0" fontId="11" fillId="7" borderId="26" xfId="52" applyFont="1" applyFill="1" applyBorder="1" applyAlignment="1">
      <alignment horizontal="left" vertical="center" wrapText="1"/>
    </xf>
    <xf numFmtId="0" fontId="13" fillId="0" borderId="1" xfId="52" applyFont="1" applyBorder="1" applyAlignment="1">
      <alignment horizontal="center" vertical="center"/>
    </xf>
    <xf numFmtId="0" fontId="13" fillId="0" borderId="1" xfId="52" applyFont="1" applyBorder="1" applyAlignment="1">
      <alignment horizontal="center" vertical="center" wrapText="1"/>
    </xf>
    <xf numFmtId="0" fontId="13" fillId="0" borderId="1" xfId="52" applyFont="1" applyBorder="1" applyAlignment="1">
      <alignment vertical="center" wrapText="1"/>
    </xf>
    <xf numFmtId="0" fontId="13" fillId="0" borderId="1" xfId="50" applyFont="1" applyBorder="1" applyAlignment="1">
      <alignment horizontal="center" vertical="center" wrapText="1"/>
    </xf>
    <xf numFmtId="181" fontId="13" fillId="0" borderId="1" xfId="0" applyNumberFormat="1" applyFont="1" applyBorder="1" applyAlignment="1">
      <alignment horizontal="center" vertical="center"/>
    </xf>
    <xf numFmtId="182" fontId="13" fillId="0" borderId="1" xfId="55" applyNumberFormat="1" applyFont="1" applyFill="1" applyBorder="1" applyAlignment="1">
      <alignment horizontal="center" vertical="center" wrapText="1"/>
    </xf>
    <xf numFmtId="182" fontId="13" fillId="0" borderId="1" xfId="52" applyNumberFormat="1" applyFont="1" applyBorder="1" applyAlignment="1">
      <alignment horizontal="center" vertical="center"/>
    </xf>
    <xf numFmtId="0" fontId="13" fillId="0" borderId="24" xfId="52" applyFont="1" applyBorder="1" applyAlignment="1">
      <alignment horizontal="center" vertical="center"/>
    </xf>
    <xf numFmtId="182" fontId="13" fillId="0" borderId="25" xfId="52" applyNumberFormat="1" applyFont="1" applyBorder="1" applyAlignment="1">
      <alignment horizontal="center" vertical="center"/>
    </xf>
    <xf numFmtId="0" fontId="12" fillId="6" borderId="5" xfId="52" applyFont="1" applyFill="1" applyBorder="1" applyAlignment="1">
      <alignment horizontal="center" vertical="center" wrapText="1"/>
    </xf>
    <xf numFmtId="0" fontId="12" fillId="6" borderId="6" xfId="52" applyFont="1" applyFill="1" applyBorder="1" applyAlignment="1">
      <alignment horizontal="center" vertical="center" wrapText="1"/>
    </xf>
    <xf numFmtId="0" fontId="12" fillId="6" borderId="15" xfId="52" applyFont="1" applyFill="1" applyBorder="1" applyAlignment="1">
      <alignment horizontal="center" vertical="center" wrapText="1"/>
    </xf>
    <xf numFmtId="0" fontId="11" fillId="7" borderId="27" xfId="52" applyFont="1" applyFill="1" applyBorder="1" applyAlignment="1">
      <alignment horizontal="right" vertical="center"/>
    </xf>
    <xf numFmtId="0" fontId="11" fillId="7" borderId="28" xfId="52" applyFont="1" applyFill="1" applyBorder="1" applyAlignment="1">
      <alignment horizontal="right" vertical="center"/>
    </xf>
    <xf numFmtId="0" fontId="11" fillId="7" borderId="29" xfId="52" applyFont="1" applyFill="1" applyBorder="1" applyAlignment="1">
      <alignment horizontal="right" vertical="center"/>
    </xf>
    <xf numFmtId="4" fontId="11" fillId="7" borderId="30" xfId="52" applyNumberFormat="1" applyFont="1" applyFill="1" applyBorder="1" applyAlignment="1">
      <alignment horizontal="center" vertical="center" wrapText="1"/>
    </xf>
    <xf numFmtId="0" fontId="9" fillId="0" borderId="31" xfId="0" applyFont="1" applyBorder="1"/>
    <xf numFmtId="0" fontId="9" fillId="0" borderId="32" xfId="0" applyFont="1" applyBorder="1" applyAlignment="1">
      <alignment horizontal="right"/>
    </xf>
    <xf numFmtId="0" fontId="8" fillId="0" borderId="33" xfId="0" applyFont="1" applyBorder="1" applyAlignment="1">
      <alignment horizontal="center"/>
    </xf>
    <xf numFmtId="0" fontId="9" fillId="0" borderId="34" xfId="0" applyFont="1" applyBorder="1"/>
    <xf numFmtId="0" fontId="9" fillId="0" borderId="35" xfId="0" applyFont="1" applyBorder="1" applyAlignment="1">
      <alignment horizontal="right"/>
    </xf>
    <xf numFmtId="1" fontId="8" fillId="0" borderId="36" xfId="0" applyNumberFormat="1" applyFont="1" applyBorder="1" applyAlignment="1">
      <alignment horizontal="center"/>
    </xf>
    <xf numFmtId="2" fontId="8" fillId="0" borderId="36" xfId="0" applyNumberFormat="1" applyFont="1" applyBorder="1" applyAlignment="1">
      <alignment horizontal="center"/>
    </xf>
    <xf numFmtId="181" fontId="9" fillId="0" borderId="0" xfId="0" applyNumberFormat="1" applyFont="1"/>
    <xf numFmtId="9" fontId="14" fillId="0" borderId="0" xfId="3" applyFont="1"/>
    <xf numFmtId="0" fontId="15" fillId="0" borderId="17" xfId="0" applyFont="1" applyBorder="1" applyAlignment="1">
      <alignment horizontal="center" vertical="center" wrapText="1"/>
    </xf>
    <xf numFmtId="0" fontId="15" fillId="0" borderId="18" xfId="0" applyFont="1" applyBorder="1" applyAlignment="1">
      <alignment horizontal="center" vertical="center" wrapText="1"/>
    </xf>
    <xf numFmtId="0" fontId="15" fillId="0" borderId="19" xfId="0" applyFont="1" applyBorder="1" applyAlignment="1">
      <alignment horizontal="center" vertical="center" wrapText="1"/>
    </xf>
    <xf numFmtId="0" fontId="13" fillId="0" borderId="1" xfId="52" applyFont="1" applyBorder="1" applyAlignment="1">
      <alignment vertical="center"/>
    </xf>
    <xf numFmtId="10" fontId="13" fillId="0" borderId="1" xfId="54" applyNumberFormat="1" applyFont="1" applyFill="1" applyBorder="1" applyAlignment="1">
      <alignment horizontal="center" vertical="center" wrapText="1"/>
    </xf>
    <xf numFmtId="0" fontId="1" fillId="0" borderId="10" xfId="0" applyFont="1" applyBorder="1" applyAlignment="1">
      <alignment horizontal="center" vertical="center"/>
    </xf>
    <xf numFmtId="0" fontId="5" fillId="7" borderId="0" xfId="0" applyFont="1" applyFill="1" applyAlignment="1">
      <alignment horizontal="center" vertical="center"/>
    </xf>
    <xf numFmtId="4" fontId="1" fillId="7" borderId="0" xfId="0" applyNumberFormat="1" applyFont="1" applyFill="1"/>
    <xf numFmtId="0" fontId="5" fillId="7" borderId="1" xfId="0" applyFont="1" applyFill="1" applyBorder="1" applyAlignment="1">
      <alignment horizontal="center"/>
    </xf>
    <xf numFmtId="4" fontId="1" fillId="7" borderId="1" xfId="0" applyNumberFormat="1" applyFont="1" applyFill="1" applyBorder="1"/>
    <xf numFmtId="2" fontId="5" fillId="5" borderId="1" xfId="0" applyNumberFormat="1" applyFont="1" applyFill="1" applyBorder="1" applyAlignment="1">
      <alignment horizontal="center"/>
    </xf>
    <xf numFmtId="4" fontId="5" fillId="5" borderId="1" xfId="0" applyNumberFormat="1" applyFont="1" applyFill="1" applyBorder="1" applyAlignment="1">
      <alignment horizontal="center"/>
    </xf>
    <xf numFmtId="181" fontId="5" fillId="5" borderId="1" xfId="0" applyNumberFormat="1" applyFont="1" applyFill="1" applyBorder="1" applyAlignment="1">
      <alignment horizontal="center"/>
    </xf>
    <xf numFmtId="4" fontId="1" fillId="5" borderId="1" xfId="0" applyNumberFormat="1" applyFont="1" applyFill="1" applyBorder="1"/>
    <xf numFmtId="181" fontId="5" fillId="7" borderId="0" xfId="2" applyNumberFormat="1" applyFont="1" applyFill="1" applyAlignment="1">
      <alignment horizontal="center"/>
    </xf>
    <xf numFmtId="181" fontId="5" fillId="7" borderId="1" xfId="2" applyNumberFormat="1" applyFont="1" applyFill="1" applyBorder="1" applyAlignment="1">
      <alignment horizontal="center"/>
    </xf>
    <xf numFmtId="181" fontId="1" fillId="5" borderId="1" xfId="2" applyNumberFormat="1" applyFont="1" applyFill="1" applyBorder="1" applyAlignment="1">
      <alignment horizontal="center"/>
    </xf>
    <xf numFmtId="0" fontId="8" fillId="2" borderId="37" xfId="0" applyFont="1" applyFill="1" applyBorder="1" applyAlignment="1">
      <alignment horizontal="center"/>
    </xf>
    <xf numFmtId="0" fontId="8" fillId="2" borderId="0" xfId="0" applyFont="1" applyFill="1" applyAlignment="1">
      <alignment horizontal="center"/>
    </xf>
    <xf numFmtId="0" fontId="1" fillId="0" borderId="1" xfId="0" applyFont="1" applyBorder="1"/>
    <xf numFmtId="0" fontId="1" fillId="0" borderId="5" xfId="0" applyFont="1" applyBorder="1" applyAlignment="1">
      <alignment horizontal="center"/>
    </xf>
    <xf numFmtId="0" fontId="1" fillId="0" borderId="6" xfId="0" applyFont="1" applyBorder="1" applyAlignment="1">
      <alignment horizontal="center"/>
    </xf>
    <xf numFmtId="0" fontId="1" fillId="0" borderId="5" xfId="0" applyFont="1" applyBorder="1" applyAlignment="1">
      <alignment horizontal="center" vertical="top" wrapText="1"/>
    </xf>
    <xf numFmtId="0" fontId="1" fillId="0" borderId="15" xfId="0" applyFont="1" applyBorder="1" applyAlignment="1">
      <alignment horizontal="center" vertical="top" wrapText="1"/>
    </xf>
    <xf numFmtId="0" fontId="1" fillId="0" borderId="15" xfId="0" applyFont="1" applyBorder="1" applyAlignment="1">
      <alignment horizontal="center"/>
    </xf>
    <xf numFmtId="181" fontId="1" fillId="0" borderId="1" xfId="0" applyNumberFormat="1" applyFont="1" applyBorder="1"/>
    <xf numFmtId="181" fontId="8" fillId="2" borderId="0" xfId="0" applyNumberFormat="1" applyFont="1" applyFill="1" applyAlignment="1">
      <alignment horizontal="center"/>
    </xf>
    <xf numFmtId="0" fontId="8" fillId="4" borderId="8" xfId="0" applyFont="1" applyFill="1" applyBorder="1" applyAlignment="1">
      <alignment horizontal="center" vertical="center"/>
    </xf>
    <xf numFmtId="0" fontId="5" fillId="0" borderId="1" xfId="0" applyFont="1" applyBorder="1" applyAlignment="1">
      <alignment horizontal="center" wrapText="1"/>
    </xf>
    <xf numFmtId="0" fontId="1" fillId="0" borderId="1" xfId="0" applyFont="1" applyBorder="1" applyAlignment="1">
      <alignment horizontal="center"/>
    </xf>
    <xf numFmtId="4" fontId="1" fillId="0" borderId="1" xfId="0" applyNumberFormat="1" applyFont="1" applyBorder="1" applyAlignment="1">
      <alignment horizontal="right"/>
    </xf>
    <xf numFmtId="0" fontId="16" fillId="0" borderId="0" xfId="0" applyFont="1"/>
    <xf numFmtId="0" fontId="1" fillId="4" borderId="1" xfId="0" applyFont="1" applyFill="1" applyBorder="1"/>
    <xf numFmtId="0" fontId="5" fillId="4" borderId="1" xfId="0" applyFont="1" applyFill="1" applyBorder="1"/>
    <xf numFmtId="4" fontId="5" fillId="4" borderId="1" xfId="0" applyNumberFormat="1" applyFont="1" applyFill="1" applyBorder="1"/>
    <xf numFmtId="0" fontId="1" fillId="2" borderId="1" xfId="0" applyFont="1" applyFill="1" applyBorder="1"/>
    <xf numFmtId="0" fontId="5" fillId="2" borderId="1" xfId="0" applyFont="1" applyFill="1" applyBorder="1"/>
    <xf numFmtId="4" fontId="5" fillId="2" borderId="1" xfId="0" applyNumberFormat="1" applyFont="1" applyFill="1" applyBorder="1"/>
    <xf numFmtId="4" fontId="1" fillId="0" borderId="1" xfId="0" applyNumberFormat="1" applyFont="1" applyBorder="1" applyAlignment="1">
      <alignment horizontal="right" vertical="center"/>
    </xf>
    <xf numFmtId="2" fontId="0" fillId="0" borderId="0" xfId="0" applyNumberFormat="1"/>
    <xf numFmtId="0" fontId="0" fillId="0" borderId="0" xfId="0" applyAlignment="1">
      <alignment wrapText="1"/>
    </xf>
    <xf numFmtId="0" fontId="17" fillId="8" borderId="0" xfId="0" applyFont="1" applyFill="1" applyAlignment="1">
      <alignment horizontal="center"/>
    </xf>
    <xf numFmtId="0" fontId="18" fillId="9" borderId="38" xfId="49" applyFont="1" applyFill="1" applyBorder="1" applyAlignment="1">
      <alignment horizontal="center" vertical="center" wrapText="1"/>
    </xf>
    <xf numFmtId="0" fontId="18" fillId="9" borderId="39" xfId="49" applyFont="1" applyFill="1" applyBorder="1" applyAlignment="1">
      <alignment horizontal="center" vertical="center" wrapText="1"/>
    </xf>
    <xf numFmtId="0" fontId="19" fillId="10" borderId="40" xfId="49" applyFont="1" applyFill="1" applyBorder="1" applyAlignment="1">
      <alignment horizontal="center" vertical="center" wrapText="1"/>
    </xf>
    <xf numFmtId="0" fontId="19" fillId="10" borderId="38" xfId="49" applyFont="1" applyFill="1" applyBorder="1" applyAlignment="1">
      <alignment horizontal="center" vertical="center" wrapText="1"/>
    </xf>
    <xf numFmtId="0" fontId="19" fillId="10" borderId="39" xfId="49" applyFont="1" applyFill="1" applyBorder="1" applyAlignment="1">
      <alignment horizontal="center" vertical="center" wrapText="1"/>
    </xf>
    <xf numFmtId="9" fontId="19" fillId="10" borderId="40" xfId="49" applyNumberFormat="1" applyFont="1" applyFill="1" applyBorder="1" applyAlignment="1">
      <alignment horizontal="center" vertical="center" wrapText="1"/>
    </xf>
    <xf numFmtId="10" fontId="20" fillId="0" borderId="40" xfId="49" applyNumberFormat="1" applyFont="1" applyBorder="1" applyAlignment="1">
      <alignment horizontal="left" vertical="center" wrapText="1"/>
    </xf>
    <xf numFmtId="10" fontId="21" fillId="0" borderId="39" xfId="49" applyNumberFormat="1" applyFont="1" applyBorder="1" applyAlignment="1">
      <alignment horizontal="center" vertical="center"/>
    </xf>
    <xf numFmtId="9" fontId="20" fillId="0" borderId="40" xfId="53" applyFont="1" applyBorder="1" applyAlignment="1">
      <alignment horizontal="center" vertical="center"/>
    </xf>
    <xf numFmtId="9" fontId="20" fillId="0" borderId="38" xfId="53" applyFont="1" applyBorder="1" applyAlignment="1">
      <alignment horizontal="center" vertical="center"/>
    </xf>
    <xf numFmtId="10" fontId="20" fillId="0" borderId="40" xfId="53" applyNumberFormat="1" applyFont="1" applyBorder="1" applyAlignment="1">
      <alignment horizontal="center" vertical="center"/>
    </xf>
    <xf numFmtId="10" fontId="20" fillId="0" borderId="38" xfId="53" applyNumberFormat="1" applyFont="1" applyBorder="1" applyAlignment="1">
      <alignment horizontal="center" vertical="center"/>
    </xf>
    <xf numFmtId="10" fontId="20" fillId="0" borderId="40" xfId="49" applyNumberFormat="1" applyFont="1" applyBorder="1" applyAlignment="1">
      <alignment horizontal="center" vertical="center"/>
    </xf>
    <xf numFmtId="10" fontId="20" fillId="0" borderId="38" xfId="49" applyNumberFormat="1" applyFont="1" applyBorder="1" applyAlignment="1">
      <alignment horizontal="center" vertical="center"/>
    </xf>
    <xf numFmtId="10" fontId="20" fillId="0" borderId="39" xfId="49" applyNumberFormat="1" applyFont="1" applyBorder="1" applyAlignment="1">
      <alignment horizontal="center" vertical="center"/>
    </xf>
    <xf numFmtId="10" fontId="21" fillId="0" borderId="40" xfId="53" applyNumberFormat="1" applyFont="1" applyBorder="1" applyAlignment="1">
      <alignment horizontal="center" vertical="center"/>
    </xf>
    <xf numFmtId="10" fontId="21" fillId="0" borderId="38" xfId="53" applyNumberFormat="1" applyFont="1" applyBorder="1" applyAlignment="1">
      <alignment horizontal="center" vertical="center"/>
    </xf>
    <xf numFmtId="10" fontId="20" fillId="11" borderId="40" xfId="53" applyNumberFormat="1" applyFont="1" applyFill="1" applyBorder="1" applyAlignment="1">
      <alignment horizontal="center" vertical="center"/>
    </xf>
    <xf numFmtId="10" fontId="20" fillId="11" borderId="38" xfId="53" applyNumberFormat="1" applyFont="1" applyFill="1" applyBorder="1" applyAlignment="1">
      <alignment horizontal="center" vertical="center"/>
    </xf>
    <xf numFmtId="10" fontId="20" fillId="0" borderId="40" xfId="3" applyNumberFormat="1" applyFont="1" applyBorder="1" applyAlignment="1">
      <alignment horizontal="center" vertical="center"/>
    </xf>
    <xf numFmtId="10" fontId="20" fillId="0" borderId="38" xfId="3" applyNumberFormat="1" applyFont="1" applyBorder="1" applyAlignment="1">
      <alignment horizontal="center" vertical="center"/>
    </xf>
    <xf numFmtId="0" fontId="20" fillId="0" borderId="38" xfId="49" applyFont="1" applyBorder="1" applyAlignment="1">
      <alignment horizontal="left" vertical="center"/>
    </xf>
    <xf numFmtId="0" fontId="20" fillId="0" borderId="39" xfId="49" applyFont="1" applyBorder="1" applyAlignment="1">
      <alignment horizontal="left" vertical="center"/>
    </xf>
    <xf numFmtId="0" fontId="21" fillId="0" borderId="41" xfId="49" applyFont="1" applyBorder="1" applyAlignment="1">
      <alignment horizontal="center" vertical="center"/>
    </xf>
    <xf numFmtId="0" fontId="21" fillId="0" borderId="42" xfId="49" applyFont="1" applyBorder="1" applyAlignment="1">
      <alignment horizontal="center" vertical="center"/>
    </xf>
    <xf numFmtId="0" fontId="22" fillId="9" borderId="41" xfId="49" applyFont="1" applyFill="1" applyBorder="1" applyAlignment="1">
      <alignment horizontal="center" vertical="center"/>
    </xf>
    <xf numFmtId="0" fontId="22" fillId="9" borderId="43" xfId="49" applyFont="1" applyFill="1" applyBorder="1" applyAlignment="1">
      <alignment horizontal="center" vertical="center"/>
    </xf>
    <xf numFmtId="0" fontId="21" fillId="0" borderId="44" xfId="49" applyFont="1" applyBorder="1" applyAlignment="1">
      <alignment horizontal="center" vertical="center"/>
    </xf>
    <xf numFmtId="0" fontId="21" fillId="0" borderId="45" xfId="49" applyFont="1" applyBorder="1" applyAlignment="1">
      <alignment horizontal="center" vertical="center"/>
    </xf>
    <xf numFmtId="0" fontId="21" fillId="9" borderId="44" xfId="49" applyFont="1" applyFill="1" applyBorder="1" applyAlignment="1">
      <alignment horizontal="center" vertical="center"/>
    </xf>
    <xf numFmtId="0" fontId="21" fillId="9" borderId="46" xfId="49" applyFont="1" applyFill="1" applyBorder="1" applyAlignment="1">
      <alignment horizontal="center" vertical="center"/>
    </xf>
    <xf numFmtId="0" fontId="20" fillId="0" borderId="38" xfId="49" applyFont="1" applyBorder="1" applyAlignment="1">
      <alignment horizontal="right" vertical="center"/>
    </xf>
    <xf numFmtId="0" fontId="20" fillId="0" borderId="47" xfId="49" applyFont="1" applyBorder="1" applyAlignment="1">
      <alignment horizontal="right" vertical="center"/>
    </xf>
    <xf numFmtId="10" fontId="23" fillId="0" borderId="40" xfId="53" applyNumberFormat="1" applyFont="1" applyBorder="1" applyAlignment="1">
      <alignment horizontal="center" vertical="center"/>
    </xf>
    <xf numFmtId="10" fontId="23" fillId="0" borderId="38" xfId="53" applyNumberFormat="1" applyFont="1" applyBorder="1" applyAlignment="1">
      <alignment horizontal="center" vertical="center"/>
    </xf>
    <xf numFmtId="10" fontId="21" fillId="11" borderId="41" xfId="53" applyNumberFormat="1" applyFont="1" applyFill="1" applyBorder="1" applyAlignment="1">
      <alignment horizontal="center" vertical="center"/>
    </xf>
    <xf numFmtId="10" fontId="21" fillId="11" borderId="42" xfId="53" applyNumberFormat="1" applyFont="1" applyFill="1" applyBorder="1" applyAlignment="1">
      <alignment horizontal="center" vertical="center"/>
    </xf>
    <xf numFmtId="10" fontId="21" fillId="11" borderId="40" xfId="53" applyNumberFormat="1" applyFont="1" applyFill="1" applyBorder="1" applyAlignment="1">
      <alignment horizontal="center" vertical="center"/>
    </xf>
    <xf numFmtId="10" fontId="21" fillId="12" borderId="40" xfId="53" applyNumberFormat="1" applyFont="1" applyFill="1" applyBorder="1" applyAlignment="1">
      <alignment horizontal="center" vertical="center"/>
    </xf>
    <xf numFmtId="10" fontId="21" fillId="12" borderId="41" xfId="53" applyNumberFormat="1" applyFont="1" applyFill="1" applyBorder="1" applyAlignment="1">
      <alignment horizontal="center" vertical="center"/>
    </xf>
    <xf numFmtId="10" fontId="21" fillId="11" borderId="44" xfId="53" applyNumberFormat="1" applyFont="1" applyFill="1" applyBorder="1" applyAlignment="1">
      <alignment horizontal="center" vertical="center"/>
    </xf>
    <xf numFmtId="10" fontId="21" fillId="11" borderId="45" xfId="53" applyNumberFormat="1" applyFont="1" applyFill="1" applyBorder="1" applyAlignment="1">
      <alignment horizontal="center" vertical="center"/>
    </xf>
    <xf numFmtId="10" fontId="21" fillId="11" borderId="48" xfId="53" applyNumberFormat="1" applyFont="1" applyFill="1" applyBorder="1" applyAlignment="1">
      <alignment horizontal="center" vertical="center"/>
    </xf>
    <xf numFmtId="10" fontId="21" fillId="12" borderId="48" xfId="53" applyNumberFormat="1" applyFont="1" applyFill="1" applyBorder="1" applyAlignment="1">
      <alignment horizontal="center" vertical="center"/>
    </xf>
    <xf numFmtId="10" fontId="21" fillId="12" borderId="44" xfId="53" applyNumberFormat="1" applyFont="1" applyFill="1" applyBorder="1" applyAlignment="1">
      <alignment horizontal="center" vertical="center"/>
    </xf>
    <xf numFmtId="0" fontId="21" fillId="9" borderId="38" xfId="49" applyFont="1" applyFill="1" applyBorder="1" applyAlignment="1">
      <alignment horizontal="center" vertical="center"/>
    </xf>
    <xf numFmtId="0" fontId="21" fillId="9" borderId="39" xfId="49" applyFont="1" applyFill="1" applyBorder="1" applyAlignment="1">
      <alignment horizontal="center" vertical="center"/>
    </xf>
    <xf numFmtId="0" fontId="20" fillId="11" borderId="38" xfId="49" applyFont="1" applyFill="1" applyBorder="1" applyAlignment="1">
      <alignment horizontal="left" vertical="center" wrapText="1"/>
    </xf>
    <xf numFmtId="0" fontId="20" fillId="11" borderId="39" xfId="49" applyFont="1" applyFill="1" applyBorder="1" applyAlignment="1">
      <alignment horizontal="left" vertical="center" wrapText="1"/>
    </xf>
    <xf numFmtId="0" fontId="24" fillId="0" borderId="0" xfId="0" applyFont="1" applyAlignment="1">
      <alignment horizontal="justify" vertical="center" wrapText="1"/>
    </xf>
    <xf numFmtId="0" fontId="18" fillId="9" borderId="47" xfId="49" applyFont="1" applyFill="1" applyBorder="1" applyAlignment="1">
      <alignment horizontal="center" vertical="center" wrapText="1"/>
    </xf>
    <xf numFmtId="0" fontId="19" fillId="10" borderId="47" xfId="49" applyFont="1" applyFill="1" applyBorder="1" applyAlignment="1">
      <alignment horizontal="center" vertical="center" wrapText="1"/>
    </xf>
    <xf numFmtId="9" fontId="20" fillId="0" borderId="47" xfId="53" applyFont="1" applyBorder="1" applyAlignment="1">
      <alignment horizontal="center" vertical="center"/>
    </xf>
    <xf numFmtId="183" fontId="20" fillId="0" borderId="40" xfId="53" applyNumberFormat="1" applyFont="1" applyBorder="1" applyAlignment="1">
      <alignment horizontal="center" vertical="center"/>
    </xf>
    <xf numFmtId="10" fontId="20" fillId="0" borderId="47" xfId="53" applyNumberFormat="1" applyFont="1" applyBorder="1" applyAlignment="1">
      <alignment horizontal="center" vertical="center"/>
    </xf>
    <xf numFmtId="10" fontId="20" fillId="0" borderId="47" xfId="49" applyNumberFormat="1" applyFont="1" applyBorder="1" applyAlignment="1">
      <alignment horizontal="center" vertical="center"/>
    </xf>
    <xf numFmtId="10" fontId="21" fillId="0" borderId="47" xfId="53" applyNumberFormat="1" applyFont="1" applyBorder="1" applyAlignment="1">
      <alignment horizontal="center" vertical="center"/>
    </xf>
    <xf numFmtId="183" fontId="21" fillId="0" borderId="40" xfId="53" applyNumberFormat="1" applyFont="1" applyBorder="1" applyAlignment="1">
      <alignment horizontal="center" vertical="center"/>
    </xf>
    <xf numFmtId="10" fontId="20" fillId="11" borderId="47" xfId="53" applyNumberFormat="1" applyFont="1" applyFill="1" applyBorder="1" applyAlignment="1">
      <alignment horizontal="center" vertical="center"/>
    </xf>
    <xf numFmtId="10" fontId="20" fillId="0" borderId="47" xfId="3" applyNumberFormat="1" applyFont="1" applyBorder="1" applyAlignment="1">
      <alignment horizontal="center" vertical="center"/>
    </xf>
    <xf numFmtId="0" fontId="20" fillId="0" borderId="47" xfId="49" applyFont="1" applyBorder="1" applyAlignment="1">
      <alignment horizontal="left" vertical="center"/>
    </xf>
    <xf numFmtId="0" fontId="22" fillId="9" borderId="42" xfId="49" applyFont="1" applyFill="1" applyBorder="1" applyAlignment="1">
      <alignment horizontal="center" vertical="center"/>
    </xf>
    <xf numFmtId="0" fontId="21" fillId="9" borderId="45" xfId="49" applyFont="1" applyFill="1" applyBorder="1" applyAlignment="1">
      <alignment horizontal="center" vertical="center"/>
    </xf>
    <xf numFmtId="10" fontId="23" fillId="0" borderId="47" xfId="53" applyNumberFormat="1" applyFont="1" applyBorder="1" applyAlignment="1">
      <alignment horizontal="center" vertical="center"/>
    </xf>
    <xf numFmtId="183" fontId="21" fillId="0" borderId="49" xfId="53" applyNumberFormat="1" applyFont="1" applyBorder="1" applyAlignment="1">
      <alignment horizontal="center" vertical="center"/>
    </xf>
    <xf numFmtId="183" fontId="21" fillId="0" borderId="50" xfId="53" applyNumberFormat="1" applyFont="1" applyBorder="1" applyAlignment="1">
      <alignment horizontal="center" vertical="center"/>
    </xf>
    <xf numFmtId="10" fontId="21" fillId="12" borderId="42" xfId="53" applyNumberFormat="1" applyFont="1" applyFill="1" applyBorder="1" applyAlignment="1">
      <alignment horizontal="center" vertical="center"/>
    </xf>
    <xf numFmtId="10" fontId="21" fillId="12" borderId="45" xfId="53" applyNumberFormat="1" applyFont="1" applyFill="1" applyBorder="1" applyAlignment="1">
      <alignment horizontal="center" vertical="center"/>
    </xf>
    <xf numFmtId="183" fontId="21" fillId="0" borderId="51" xfId="53" applyNumberFormat="1" applyFont="1" applyBorder="1" applyAlignment="1">
      <alignment horizontal="center" vertical="center"/>
    </xf>
    <xf numFmtId="0" fontId="21" fillId="9" borderId="47" xfId="49" applyFont="1" applyFill="1" applyBorder="1" applyAlignment="1">
      <alignment horizontal="center" vertical="center"/>
    </xf>
    <xf numFmtId="0" fontId="20" fillId="11" borderId="47" xfId="49" applyFont="1" applyFill="1" applyBorder="1" applyAlignment="1">
      <alignment horizontal="left" vertical="center" wrapText="1"/>
    </xf>
    <xf numFmtId="0" fontId="25" fillId="3" borderId="0" xfId="0" applyFont="1" applyFill="1" applyAlignment="1">
      <alignment horizontal="center" vertical="center" wrapText="1"/>
    </xf>
    <xf numFmtId="0" fontId="26" fillId="0" borderId="0" xfId="0" applyFont="1" applyAlignment="1">
      <alignment horizontal="center" vertical="center" wrapText="1"/>
    </xf>
    <xf numFmtId="0" fontId="25" fillId="3" borderId="3" xfId="51" applyFont="1" applyFill="1" applyBorder="1" applyAlignment="1">
      <alignment horizontal="center" vertical="center" wrapText="1"/>
    </xf>
    <xf numFmtId="0" fontId="25" fillId="3" borderId="4" xfId="51" applyFont="1" applyFill="1" applyBorder="1" applyAlignment="1">
      <alignment horizontal="center" vertical="center" wrapText="1"/>
    </xf>
    <xf numFmtId="0" fontId="25" fillId="3" borderId="4" xfId="51" applyFont="1" applyFill="1" applyBorder="1" applyAlignment="1">
      <alignment horizontal="left" vertical="center" wrapText="1"/>
    </xf>
    <xf numFmtId="181" fontId="25" fillId="3" borderId="4" xfId="51" applyNumberFormat="1" applyFont="1" applyFill="1" applyBorder="1" applyAlignment="1">
      <alignment horizontal="center" vertical="center" wrapText="1"/>
    </xf>
    <xf numFmtId="4" fontId="25" fillId="3" borderId="4" xfId="51" applyNumberFormat="1" applyFont="1" applyFill="1" applyBorder="1" applyAlignment="1">
      <alignment horizontal="center" vertical="center" wrapText="1"/>
    </xf>
    <xf numFmtId="0" fontId="27" fillId="4" borderId="5" xfId="51" applyFont="1" applyFill="1" applyBorder="1" applyAlignment="1">
      <alignment horizontal="center" vertical="center" wrapText="1"/>
    </xf>
    <xf numFmtId="0" fontId="27" fillId="4" borderId="6" xfId="51" applyFont="1" applyFill="1" applyBorder="1" applyAlignment="1">
      <alignment horizontal="center" vertical="center" wrapText="1"/>
    </xf>
    <xf numFmtId="0" fontId="28" fillId="0" borderId="7" xfId="0" applyFont="1" applyBorder="1" applyAlignment="1">
      <alignment horizontal="center" vertical="center"/>
    </xf>
    <xf numFmtId="0" fontId="28" fillId="0" borderId="8" xfId="0" applyFont="1" applyBorder="1" applyAlignment="1">
      <alignment horizontal="center" vertical="center" wrapText="1"/>
    </xf>
    <xf numFmtId="0" fontId="28" fillId="0" borderId="7" xfId="0" applyFont="1" applyBorder="1" applyAlignment="1">
      <alignment horizontal="left" vertical="center" wrapText="1"/>
    </xf>
    <xf numFmtId="181" fontId="28" fillId="0" borderId="9" xfId="0" applyNumberFormat="1" applyFont="1" applyBorder="1" applyAlignment="1">
      <alignment horizontal="center" vertical="center"/>
    </xf>
    <xf numFmtId="4" fontId="28" fillId="0" borderId="7" xfId="0" applyNumberFormat="1" applyFont="1" applyBorder="1" applyAlignment="1">
      <alignment horizontal="center" vertical="center"/>
    </xf>
    <xf numFmtId="181" fontId="28" fillId="0" borderId="7" xfId="0" applyNumberFormat="1" applyFont="1" applyBorder="1" applyAlignment="1">
      <alignment horizontal="center" vertical="center"/>
    </xf>
    <xf numFmtId="0" fontId="28" fillId="0" borderId="1" xfId="0" applyFont="1" applyBorder="1" applyAlignment="1">
      <alignment horizontal="center" vertical="center"/>
    </xf>
    <xf numFmtId="0" fontId="28" fillId="0" borderId="1" xfId="0" applyFont="1" applyBorder="1" applyAlignment="1">
      <alignment horizontal="center" vertical="center" wrapText="1"/>
    </xf>
    <xf numFmtId="0" fontId="28" fillId="0" borderId="1" xfId="0" applyFont="1" applyBorder="1" applyAlignment="1">
      <alignment horizontal="left" vertical="center" wrapText="1"/>
    </xf>
    <xf numFmtId="181" fontId="28" fillId="0" borderId="1" xfId="0" applyNumberFormat="1" applyFont="1" applyBorder="1" applyAlignment="1">
      <alignment horizontal="center" vertical="center"/>
    </xf>
    <xf numFmtId="4" fontId="28" fillId="0" borderId="1" xfId="0" applyNumberFormat="1" applyFont="1" applyBorder="1" applyAlignment="1">
      <alignment horizontal="center" vertical="center"/>
    </xf>
    <xf numFmtId="0" fontId="28" fillId="0" borderId="10" xfId="0" applyFont="1" applyBorder="1" applyAlignment="1">
      <alignment horizontal="center" vertical="center"/>
    </xf>
    <xf numFmtId="181" fontId="28" fillId="0" borderId="0" xfId="0" applyNumberFormat="1" applyFont="1" applyAlignment="1">
      <alignment horizontal="center" vertical="center"/>
    </xf>
    <xf numFmtId="0" fontId="28" fillId="0" borderId="7" xfId="0" applyFont="1" applyBorder="1" applyAlignment="1">
      <alignment horizontal="center" vertical="center" wrapText="1"/>
    </xf>
    <xf numFmtId="0" fontId="28" fillId="0" borderId="1" xfId="0" applyFont="1" applyBorder="1" applyAlignment="1">
      <alignment horizontal="left" wrapText="1"/>
    </xf>
    <xf numFmtId="0" fontId="28" fillId="0" borderId="1" xfId="0" applyFont="1" applyBorder="1" applyAlignment="1">
      <alignment vertical="center"/>
    </xf>
    <xf numFmtId="0" fontId="28" fillId="0" borderId="1" xfId="0" applyFont="1" applyBorder="1" applyAlignment="1">
      <alignment vertical="center" wrapText="1"/>
    </xf>
    <xf numFmtId="181" fontId="28" fillId="0" borderId="1" xfId="0" applyNumberFormat="1" applyFont="1" applyBorder="1" applyAlignment="1">
      <alignment horizontal="center"/>
    </xf>
    <xf numFmtId="0" fontId="26" fillId="7" borderId="0" xfId="0" applyFont="1" applyFill="1" applyAlignment="1">
      <alignment horizontal="center" vertical="center"/>
    </xf>
    <xf numFmtId="4" fontId="28" fillId="7" borderId="0" xfId="0" applyNumberFormat="1" applyFont="1" applyFill="1"/>
    <xf numFmtId="4" fontId="28" fillId="0" borderId="0" xfId="0" applyNumberFormat="1" applyFont="1" applyAlignment="1">
      <alignment horizontal="center" vertical="center"/>
    </xf>
    <xf numFmtId="0" fontId="28" fillId="0" borderId="1" xfId="0" applyFont="1" applyBorder="1" applyAlignment="1">
      <alignment wrapText="1"/>
    </xf>
    <xf numFmtId="0" fontId="26" fillId="7" borderId="1" xfId="0" applyFont="1" applyFill="1" applyBorder="1" applyAlignment="1">
      <alignment horizontal="center"/>
    </xf>
    <xf numFmtId="4" fontId="28" fillId="7" borderId="1" xfId="0" applyNumberFormat="1" applyFont="1" applyFill="1" applyBorder="1"/>
    <xf numFmtId="0" fontId="26" fillId="5" borderId="1" xfId="0" applyFont="1" applyFill="1" applyBorder="1" applyAlignment="1">
      <alignment horizontal="center"/>
    </xf>
    <xf numFmtId="181" fontId="26" fillId="5" borderId="1" xfId="0" applyNumberFormat="1" applyFont="1" applyFill="1" applyBorder="1" applyAlignment="1">
      <alignment horizontal="center"/>
    </xf>
    <xf numFmtId="4" fontId="26" fillId="5" borderId="1" xfId="0" applyNumberFormat="1" applyFont="1" applyFill="1" applyBorder="1" applyAlignment="1">
      <alignment horizontal="center"/>
    </xf>
    <xf numFmtId="4" fontId="28" fillId="5" borderId="1" xfId="0" applyNumberFormat="1" applyFont="1" applyFill="1" applyBorder="1"/>
    <xf numFmtId="0" fontId="28" fillId="0" borderId="1" xfId="0" applyFont="1" applyBorder="1" applyAlignment="1">
      <alignment horizontal="left" vertical="center"/>
    </xf>
    <xf numFmtId="181" fontId="25" fillId="3" borderId="13" xfId="51" applyNumberFormat="1" applyFont="1" applyFill="1" applyBorder="1" applyAlignment="1">
      <alignment horizontal="center" vertical="center" wrapText="1"/>
    </xf>
    <xf numFmtId="0" fontId="25" fillId="13" borderId="1" xfId="0" applyFont="1" applyFill="1" applyBorder="1" applyAlignment="1">
      <alignment horizontal="center" vertical="center"/>
    </xf>
    <xf numFmtId="181" fontId="27" fillId="4" borderId="6" xfId="51" applyNumberFormat="1" applyFont="1" applyFill="1" applyBorder="1" applyAlignment="1">
      <alignment horizontal="center" vertical="center" wrapText="1"/>
    </xf>
    <xf numFmtId="181" fontId="26" fillId="7" borderId="1" xfId="0" applyNumberFormat="1" applyFont="1" applyFill="1" applyBorder="1" applyAlignment="1">
      <alignment horizontal="center" vertical="center"/>
    </xf>
    <xf numFmtId="181" fontId="28" fillId="0" borderId="16" xfId="0" applyNumberFormat="1" applyFont="1" applyBorder="1" applyAlignment="1">
      <alignment horizontal="center" vertical="center"/>
    </xf>
    <xf numFmtId="181" fontId="26" fillId="7" borderId="0" xfId="2" applyNumberFormat="1" applyFont="1" applyFill="1" applyAlignment="1">
      <alignment horizontal="center"/>
    </xf>
    <xf numFmtId="181" fontId="28" fillId="0" borderId="5" xfId="0" applyNumberFormat="1" applyFont="1" applyBorder="1" applyAlignment="1">
      <alignment horizontal="center" vertical="center"/>
    </xf>
    <xf numFmtId="181" fontId="26" fillId="7" borderId="5" xfId="2" applyNumberFormat="1" applyFont="1" applyFill="1" applyBorder="1" applyAlignment="1">
      <alignment horizontal="center"/>
    </xf>
    <xf numFmtId="181" fontId="28" fillId="5" borderId="5" xfId="2" applyNumberFormat="1" applyFont="1" applyFill="1" applyBorder="1" applyAlignment="1">
      <alignment horizontal="center"/>
    </xf>
    <xf numFmtId="0" fontId="26" fillId="2" borderId="5" xfId="0" applyFont="1" applyFill="1" applyBorder="1" applyAlignment="1">
      <alignment horizontal="center"/>
    </xf>
    <xf numFmtId="0" fontId="26" fillId="2" borderId="6" xfId="0" applyFont="1" applyFill="1" applyBorder="1" applyAlignment="1">
      <alignment horizontal="center"/>
    </xf>
    <xf numFmtId="0" fontId="26" fillId="2" borderId="15" xfId="0" applyFont="1" applyFill="1" applyBorder="1" applyAlignment="1">
      <alignment horizontal="center"/>
    </xf>
    <xf numFmtId="181" fontId="26" fillId="2" borderId="5" xfId="0" applyNumberFormat="1" applyFont="1" applyFill="1" applyBorder="1" applyAlignment="1">
      <alignment horizontal="center"/>
    </xf>
    <xf numFmtId="0" fontId="5" fillId="5" borderId="5" xfId="0" applyFont="1" applyFill="1" applyBorder="1" applyAlignment="1">
      <alignment horizontal="center"/>
    </xf>
    <xf numFmtId="0" fontId="5" fillId="5" borderId="15" xfId="0" applyFont="1" applyFill="1" applyBorder="1" applyAlignment="1">
      <alignment horizontal="center"/>
    </xf>
    <xf numFmtId="0" fontId="1" fillId="0" borderId="0" xfId="0" applyFont="1" applyAlignment="1">
      <alignment vertical="center"/>
    </xf>
    <xf numFmtId="0" fontId="1" fillId="0" borderId="0" xfId="0" applyFont="1" applyAlignment="1">
      <alignment horizontal="left"/>
    </xf>
    <xf numFmtId="0" fontId="29" fillId="0" borderId="0" xfId="0" applyFont="1" applyAlignment="1">
      <alignment horizontal="center" wrapText="1"/>
    </xf>
    <xf numFmtId="0" fontId="5" fillId="0" borderId="0" xfId="0" applyFont="1" applyAlignment="1">
      <alignment horizontal="center"/>
    </xf>
    <xf numFmtId="0" fontId="5" fillId="7" borderId="0" xfId="0" applyFont="1" applyFill="1" applyAlignment="1">
      <alignment horizontal="center"/>
    </xf>
    <xf numFmtId="0" fontId="5" fillId="0" borderId="1" xfId="0" applyFont="1" applyBorder="1" applyAlignment="1">
      <alignment horizontal="left" wrapText="1"/>
    </xf>
    <xf numFmtId="4" fontId="5" fillId="0" borderId="1" xfId="0" applyNumberFormat="1" applyFont="1" applyBorder="1" applyAlignment="1">
      <alignment horizontal="center" wrapText="1"/>
    </xf>
    <xf numFmtId="9" fontId="30" fillId="0" borderId="0" xfId="0" applyNumberFormat="1" applyFont="1"/>
    <xf numFmtId="9" fontId="30" fillId="0" borderId="0" xfId="0" applyNumberFormat="1" applyFont="1" applyAlignment="1">
      <alignment vertical="center"/>
    </xf>
    <xf numFmtId="0" fontId="1" fillId="14" borderId="0" xfId="0" applyFont="1" applyFill="1"/>
    <xf numFmtId="0" fontId="5" fillId="5" borderId="1" xfId="0" applyFont="1" applyFill="1" applyBorder="1" applyAlignment="1">
      <alignment horizontal="left"/>
    </xf>
    <xf numFmtId="4" fontId="5" fillId="7" borderId="0" xfId="0" applyNumberFormat="1" applyFont="1" applyFill="1" applyAlignment="1">
      <alignment horizontal="center"/>
    </xf>
    <xf numFmtId="2" fontId="1" fillId="0" borderId="0" xfId="0" applyNumberFormat="1" applyFont="1"/>
    <xf numFmtId="2" fontId="1" fillId="0" borderId="0" xfId="0" applyNumberFormat="1" applyFont="1" applyAlignment="1">
      <alignment vertical="center"/>
    </xf>
    <xf numFmtId="0" fontId="1" fillId="0" borderId="0" xfId="0" applyFont="1" applyAlignment="1">
      <alignment horizontal="center" vertical="center"/>
    </xf>
    <xf numFmtId="0" fontId="1" fillId="0" borderId="0" xfId="0" applyFont="1" applyAlignment="1">
      <alignment horizontal="left" vertical="center"/>
    </xf>
    <xf numFmtId="4" fontId="1" fillId="0" borderId="0" xfId="0" applyNumberFormat="1" applyFont="1" applyAlignment="1">
      <alignment horizontal="center"/>
    </xf>
  </cellXfs>
  <cellStyles count="56">
    <cellStyle name="Normal" xfId="0" builtinId="0"/>
    <cellStyle name="Comma" xfId="1" builtinId="3"/>
    <cellStyle name="Moeda" xfId="2" builtinId="4"/>
    <cellStyle name="Porcentagem" xfId="3" builtinId="5"/>
    <cellStyle name="Comma [0]" xfId="4" builtinId="6"/>
    <cellStyle name="Moeda [0]" xfId="5" builtinId="7"/>
    <cellStyle name="Hyperlink" xfId="6" builtinId="8"/>
    <cellStyle name="Hyperlink seguido" xfId="7" builtinId="9"/>
    <cellStyle name="Observação" xfId="8" builtinId="10"/>
    <cellStyle name="Texto de Aviso" xfId="9" builtinId="11"/>
    <cellStyle name="Título" xfId="10" builtinId="15"/>
    <cellStyle name="Texto Explicativo" xfId="11" builtinId="53"/>
    <cellStyle name="Título 1" xfId="12" builtinId="16"/>
    <cellStyle name="Título 2" xfId="13" builtinId="17"/>
    <cellStyle name="Título 3" xfId="14" builtinId="18"/>
    <cellStyle name="Título 4" xfId="15" builtinId="19"/>
    <cellStyle name="Entrada" xfId="16" builtinId="20"/>
    <cellStyle name="Saída" xfId="17" builtinId="21"/>
    <cellStyle name="Cálculo" xfId="18" builtinId="22"/>
    <cellStyle name="Célula de Verificação" xfId="19" builtinId="23"/>
    <cellStyle name="Célula Vinculada" xfId="20" builtinId="24"/>
    <cellStyle name="Total" xfId="21" builtinId="25"/>
    <cellStyle name="Bom" xfId="22" builtinId="26"/>
    <cellStyle name="Ruim" xfId="23" builtinId="27"/>
    <cellStyle name="Neutro" xfId="24" builtinId="28"/>
    <cellStyle name="Ênfase 1" xfId="25" builtinId="29"/>
    <cellStyle name="20% - Ênfase 1" xfId="26" builtinId="30"/>
    <cellStyle name="40% - Ênfase 1" xfId="27" builtinId="31"/>
    <cellStyle name="60% - Ênfase 1" xfId="28" builtinId="32"/>
    <cellStyle name="Ênfase 2" xfId="29" builtinId="33"/>
    <cellStyle name="20% - Ênfase 2" xfId="30" builtinId="34"/>
    <cellStyle name="40% - Ênfase 2" xfId="31" builtinId="35"/>
    <cellStyle name="60% - Ênfase 2" xfId="32" builtinId="36"/>
    <cellStyle name="Ênfase 3" xfId="33" builtinId="37"/>
    <cellStyle name="20% - Ênfase 3" xfId="34" builtinId="38"/>
    <cellStyle name="40% - Ênfase 3" xfId="35" builtinId="39"/>
    <cellStyle name="60% - Ênfase 3" xfId="36" builtinId="40"/>
    <cellStyle name="Ênfase 4" xfId="37" builtinId="41"/>
    <cellStyle name="20% - Ênfase 4" xfId="38" builtinId="42"/>
    <cellStyle name="40% - Ênfase 4" xfId="39" builtinId="43"/>
    <cellStyle name="60% - Ênfase 4" xfId="40" builtinId="44"/>
    <cellStyle name="Ênfase 5" xfId="41" builtinId="45"/>
    <cellStyle name="20% - Ênfase 5" xfId="42" builtinId="46"/>
    <cellStyle name="40% - Ênfase 5" xfId="43" builtinId="47"/>
    <cellStyle name="60% - Ênfase 5" xfId="44" builtinId="48"/>
    <cellStyle name="Ênfase 6" xfId="45" builtinId="49"/>
    <cellStyle name="20% - Ênfase 6" xfId="46" builtinId="50"/>
    <cellStyle name="40% - Ênfase 6" xfId="47" builtinId="51"/>
    <cellStyle name="60% - Ênfase 6" xfId="48" builtinId="52"/>
    <cellStyle name="Normal 10" xfId="49"/>
    <cellStyle name="Normal 2 2 2" xfId="50"/>
    <cellStyle name="Normal 2 3" xfId="51"/>
    <cellStyle name="Normal 2 3 2" xfId="52"/>
    <cellStyle name="Porcentagem 2 2" xfId="53"/>
    <cellStyle name="Porcentagem 2 2 2" xfId="54"/>
    <cellStyle name="Separador de milhares_PLANILHA_DE_CUSTO-PRAIA 2" xfId="55"/>
  </cellStyles>
  <tableStyles count="0" defaultTableStyle="TableStyleMedium2" defaultPivotStyle="PivotStyleLight16"/>
  <colors>
    <mruColors>
      <color rgb="00FFFFCC"/>
      <color rgb="00FF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2" Type="http://schemas.openxmlformats.org/officeDocument/2006/relationships/styles" Target="styles.xml"/><Relationship Id="rId21" Type="http://schemas.openxmlformats.org/officeDocument/2006/relationships/sharedStrings" Target="sharedStrings.xml"/><Relationship Id="rId20" Type="http://schemas.openxmlformats.org/officeDocument/2006/relationships/theme" Target="theme/theme1.xml"/><Relationship Id="rId2" Type="http://schemas.openxmlformats.org/officeDocument/2006/relationships/worksheet" Target="worksheets/sheet2.xml"/><Relationship Id="rId19" Type="http://schemas.openxmlformats.org/officeDocument/2006/relationships/externalLink" Target="externalLinks/externalLink9.xml"/><Relationship Id="rId18" Type="http://schemas.openxmlformats.org/officeDocument/2006/relationships/externalLink" Target="externalLinks/externalLink8.xml"/><Relationship Id="rId17" Type="http://schemas.openxmlformats.org/officeDocument/2006/relationships/externalLink" Target="externalLinks/externalLink7.xml"/><Relationship Id="rId16" Type="http://schemas.openxmlformats.org/officeDocument/2006/relationships/externalLink" Target="externalLinks/externalLink6.xml"/><Relationship Id="rId15" Type="http://schemas.openxmlformats.org/officeDocument/2006/relationships/externalLink" Target="externalLinks/externalLink5.xml"/><Relationship Id="rId14" Type="http://schemas.openxmlformats.org/officeDocument/2006/relationships/externalLink" Target="externalLinks/externalLink4.xml"/><Relationship Id="rId13" Type="http://schemas.openxmlformats.org/officeDocument/2006/relationships/externalLink" Target="externalLinks/externalLink3.xml"/><Relationship Id="rId12" Type="http://schemas.openxmlformats.org/officeDocument/2006/relationships/externalLink" Target="externalLinks/externalLink2.xml"/><Relationship Id="rId11" Type="http://schemas.openxmlformats.org/officeDocument/2006/relationships/externalLink" Target="externalLinks/externalLink1.xml"/><Relationship Id="rId10" Type="http://schemas.openxmlformats.org/officeDocument/2006/relationships/worksheet" Target="worksheets/sheet10.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microsoft.com/office/2006/relationships/xlExternalLinkPath/xlStartup" Target="dc01\profiles\braulio.sales\Desktop\SA&#218;DE\M&#195;E - C&#243;pia\dc01\profiles\Bruno\Fotos Obras\TEMP\ALFREDO\WORK\RIO DAS OSTRAS\Ano 2003\CO-006\MEDI&#199;&#195;O ruas 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http://webmail.terra.com.br/Meus%20documentos/Obras/Mesquita/Banco%20de%20Areia/ETE/NSdaConceicao%20RE-RA.xls"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Startup" Target="dc01\profiles\braulio.sales\Desktop\SA&#218;DE\M&#195;E - C&#243;pia\dc01\profiles\Willy\vallo\Meus documentos\Vallo\Controle Margarid&#227;o e Pingo de Ouro.xls" TargetMode="External"/></Relationships>
</file>

<file path=xl/externalLinks/_rels/externalLink4.xml.rels><?xml version="1.0" encoding="UTF-8" standalone="yes"?>
<Relationships xmlns="http://schemas.openxmlformats.org/package/2006/relationships"><Relationship Id="rId1" Type="http://schemas.microsoft.com/office/2006/relationships/xlExternalLinkPath/xlStartup" Target="dc01\profiles\braulio.sales\Desktop\SA&#218;DE\M&#195;E - C&#243;pia\dc01\profiles\C01\HD02 C01\SINAL\Rio das Ostras\Rua Albano F. Guimar&#227;es\Memorial descritivo.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sinal\co%20013\RERA%2005%20-%20rev.04.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DOCUME~1\User\CONFIG~1\Temp\RO\R_Ostras\JaneMaria\JaneMaria_v01.xls" TargetMode="External"/></Relationships>
</file>

<file path=xl/externalLinks/_rels/externalLink7.xml.rels><?xml version="1.0" encoding="UTF-8" standalone="yes"?>
<Relationships xmlns="http://schemas.openxmlformats.org/package/2006/relationships"><Relationship Id="rId1" Type="http://schemas.microsoft.com/office/2006/relationships/xlExternalLinkPath/xlStartup" Target="dc01\profiles\braulio.sales\Desktop\SA&#218;DE\M&#195;E - C&#243;pia\dc01\profiles\192.168.0.51\se&#231;&#227;o t&#233;cnica\Or&#231;amento Rio das Ostras.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LEONARDO\01_SEDUC\01_Boletins\Boletim%20Abril%202005_R02.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F42F5015\Modelo%20de%20Or&#231;amento%20boletim%20jan04%20NAO%20MEXER.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Plan1"/>
      <sheetName val="1ª MEDIÇÃO"/>
      <sheetName val="CRONO"/>
    </sheetNames>
    <sheetDataSet>
      <sheetData sheetId="0"/>
      <sheetData sheetId="1"/>
      <sheetData sheetId="2"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Planilha original"/>
      <sheetName val="nova planilha"/>
      <sheetName val="nova planilha contratual"/>
      <sheetName val="Planilha RERA"/>
      <sheetName val="Quadro RERA"/>
      <sheetName val="Memo RERA"/>
    </sheetNames>
    <sheetDataSet>
      <sheetData sheetId="0"/>
      <sheetData sheetId="1"/>
      <sheetData sheetId="2"/>
      <sheetData sheetId="3"/>
      <sheetData sheetId="4"/>
      <sheetData sheetId="5"/>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Bacia 9B"/>
      <sheetName val="Plan2"/>
      <sheetName val="Plan3"/>
      <sheetName val="Tabel. Procv"/>
      <sheetName val="Controle Margaridão e Pingo de "/>
      <sheetName val="Tab. Procv 1"/>
      <sheetName val="Tab_ Procv 1"/>
    </sheetNames>
    <sheetDataSet>
      <sheetData sheetId="0"/>
      <sheetData sheetId="1" refreshError="1"/>
      <sheetData sheetId="2" refreshError="1"/>
      <sheetData sheetId="3" refreshError="1"/>
      <sheetData sheetId="4" refreshError="1"/>
      <sheetData sheetId="5" refreshError="1"/>
      <sheetData sheetId="6"/>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DADOS COLETATO"/>
      <sheetName val="MEMORIAL DESCRITIVO"/>
      <sheetName val="CAUCULO"/>
      <sheetName val="Gráfico"/>
      <sheetName val="Plan1"/>
    </sheetNames>
    <sheetDataSet>
      <sheetData sheetId="0" refreshError="1"/>
      <sheetData sheetId="1"/>
      <sheetData sheetId="2"/>
      <sheetData sheetId="3"/>
      <sheetData sheetId="4"/>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RE-RA 05 Planilha"/>
      <sheetName val="RE-RA 05 Planilha 01"/>
      <sheetName val="RE-RA 05 Memória"/>
      <sheetName val="RE-RA 05 Justificativa"/>
      <sheetName val="Emop0907"/>
      <sheetName val="Emop0606"/>
      <sheetName val="Emop1103"/>
    </sheetNames>
    <sheetDataSet>
      <sheetData sheetId="0"/>
      <sheetData sheetId="1"/>
      <sheetData sheetId="2"/>
      <sheetData sheetId="3"/>
      <sheetData sheetId="4"/>
      <sheetData sheetId="5"/>
      <sheetData sheetId="6" refreshError="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resumo"/>
      <sheetName val="ruas"/>
      <sheetName val="memo"/>
      <sheetName val="orcam"/>
      <sheetName val="crono"/>
      <sheetName val="Gráfico"/>
      <sheetName val="drenagem"/>
    </sheetNames>
    <sheetDataSet>
      <sheetData sheetId="0" refreshError="1"/>
      <sheetData sheetId="1" refreshError="1"/>
      <sheetData sheetId="2"/>
      <sheetData sheetId="3"/>
      <sheetData sheetId="4" refreshError="1"/>
      <sheetData sheetId="5" refreshError="1"/>
      <sheetData sheetId="6" refreshError="1"/>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memoria"/>
      <sheetName val="orçamento"/>
    </sheetNames>
    <sheetDataSet>
      <sheetData sheetId="0" refreshError="1"/>
      <sheetData sheetId="1" refreshError="1"/>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Solum"/>
      <sheetName val="Plan2"/>
      <sheetName val="Plan3"/>
      <sheetName val="cobertura quadra"/>
      <sheetName val="CRON REF"/>
    </sheetNames>
    <sheetDataSet>
      <sheetData sheetId="0" refreshError="1"/>
      <sheetData sheetId="1" refreshError="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Serviços"/>
      <sheetName val="Orçamento"/>
      <sheetName val="Plan2"/>
      <sheetName val="HIDRAULICA"/>
      <sheetName val="RN CONSTRUÇÕES"/>
      <sheetName val="EMAVE"/>
      <sheetName val="PRADO"/>
      <sheetName val="INSUMOS Lab.cienc."/>
      <sheetName val="INSUMOS ARQUIBANCADA"/>
      <sheetName val="insumos Urb do páteo "/>
      <sheetName val="INSUMO PARA RAIO"/>
      <sheetName val="INSUMO MURO"/>
      <sheetName val="Orçamento (3)"/>
      <sheetName val="Inst. Elet."/>
      <sheetName val="Rev. "/>
      <sheetName val="Muro de fech."/>
      <sheetName val="Urb do páteo"/>
      <sheetName val="Arquib. e mureta"/>
      <sheetName val="Lab.cienc."/>
      <sheetName val="Orçamento (2)"/>
      <sheetName val="Plan1"/>
      <sheetName val="Plan3"/>
    </sheetNames>
    <sheetDataSet>
      <sheetData sheetId="0" refreshError="1"/>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Aptos Narrow"/>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N93"/>
  <sheetViews>
    <sheetView showGridLines="0" view="pageBreakPreview" zoomScale="95" zoomScaleNormal="100" topLeftCell="A29" workbookViewId="0">
      <selection activeCell="E32" sqref="E32"/>
    </sheetView>
  </sheetViews>
  <sheetFormatPr defaultColWidth="9" defaultRowHeight="12"/>
  <cols>
    <col min="1" max="1" width="5" style="1" customWidth="1"/>
    <col min="2" max="2" width="11.2181818181818" style="14" customWidth="1"/>
    <col min="3" max="3" width="23.7818181818182" style="299" customWidth="1"/>
    <col min="4" max="4" width="9.21818181818182" style="1" customWidth="1"/>
    <col min="5" max="5" width="10.6636363636364" style="3" customWidth="1"/>
    <col min="6" max="6" width="10.8909090909091" style="3" customWidth="1"/>
    <col min="7" max="7" width="27.5545454545455" style="1" customWidth="1"/>
    <col min="8" max="10" width="8.89090909090909" style="1"/>
    <col min="11" max="11" width="9.55454545454545" style="1" customWidth="1"/>
    <col min="12" max="12" width="8.89090909090909" style="1"/>
    <col min="13" max="13" width="14.6636363636364" style="1" customWidth="1"/>
    <col min="14" max="16384" width="8.89090909090909" style="1"/>
  </cols>
  <sheetData>
    <row r="2" ht="16.2" customHeight="1"/>
    <row r="3" spans="1:7">
      <c r="A3" s="138" t="s">
        <v>0</v>
      </c>
      <c r="B3" s="138"/>
      <c r="C3" s="138"/>
      <c r="D3" s="138"/>
      <c r="E3" s="138"/>
      <c r="F3" s="138"/>
      <c r="G3" s="138"/>
    </row>
    <row r="4" ht="56.4" customHeight="1" spans="1:7">
      <c r="A4" s="300" t="s">
        <v>1</v>
      </c>
      <c r="B4" s="300"/>
      <c r="C4" s="300"/>
      <c r="D4" s="300"/>
      <c r="E4" s="300"/>
      <c r="F4" s="300"/>
      <c r="G4" s="300"/>
    </row>
    <row r="5" spans="1:7">
      <c r="A5" s="301" t="s">
        <v>2</v>
      </c>
      <c r="B5" s="301"/>
      <c r="C5" s="301"/>
      <c r="D5" s="301" t="s">
        <v>3</v>
      </c>
      <c r="E5" s="301"/>
      <c r="F5" s="301"/>
      <c r="G5" s="301"/>
    </row>
    <row r="6" spans="1:7">
      <c r="A6" s="301" t="s">
        <v>4</v>
      </c>
      <c r="B6" s="301"/>
      <c r="C6" s="301"/>
      <c r="D6" s="301"/>
      <c r="E6" s="301"/>
      <c r="F6" s="301"/>
      <c r="G6" s="301"/>
    </row>
    <row r="7" spans="1:13">
      <c r="A7" s="302" t="s">
        <v>5</v>
      </c>
      <c r="B7" s="302"/>
      <c r="C7" s="302"/>
      <c r="D7" s="302"/>
      <c r="E7" s="302"/>
      <c r="F7" s="302"/>
      <c r="G7" s="302"/>
      <c r="M7" s="1">
        <v>11984.27</v>
      </c>
    </row>
    <row r="8" ht="25.2" customHeight="1" spans="1:13">
      <c r="A8" s="55" t="s">
        <v>6</v>
      </c>
      <c r="B8" s="55" t="s">
        <v>7</v>
      </c>
      <c r="C8" s="303" t="s">
        <v>8</v>
      </c>
      <c r="D8" s="160" t="s">
        <v>9</v>
      </c>
      <c r="E8" s="304" t="s">
        <v>10</v>
      </c>
      <c r="F8" s="304" t="s">
        <v>11</v>
      </c>
      <c r="G8" s="55" t="s">
        <v>12</v>
      </c>
      <c r="M8" s="1">
        <v>10000</v>
      </c>
    </row>
    <row r="9" ht="53.4" customHeight="1" spans="1:13">
      <c r="A9" s="30" t="s">
        <v>13</v>
      </c>
      <c r="B9" s="25" t="s">
        <v>14</v>
      </c>
      <c r="C9" s="32" t="s">
        <v>15</v>
      </c>
      <c r="D9" s="30" t="s">
        <v>16</v>
      </c>
      <c r="E9" s="34">
        <f>('PONTOS DE ATENDIMENTO'!D34*60%)/12*10%</f>
        <v>1438.1124</v>
      </c>
      <c r="F9" s="34">
        <f>E9*12</f>
        <v>17257.3488</v>
      </c>
      <c r="G9" s="31" t="s">
        <v>17</v>
      </c>
      <c r="H9" s="305"/>
      <c r="M9" s="310">
        <f>M7/M8</f>
        <v>1.198427</v>
      </c>
    </row>
    <row r="10" ht="53.4" customHeight="1" spans="1:13">
      <c r="A10" s="24" t="s">
        <v>18</v>
      </c>
      <c r="B10" s="31" t="s">
        <v>19</v>
      </c>
      <c r="C10" s="32" t="s">
        <v>20</v>
      </c>
      <c r="D10" s="30" t="s">
        <v>16</v>
      </c>
      <c r="E10" s="28">
        <f>('PONTOS DE ATENDIMENTO'!D33*60%)*90%</f>
        <v>12943.0116</v>
      </c>
      <c r="F10" s="34">
        <f>E10*12</f>
        <v>155316.1392</v>
      </c>
      <c r="G10" s="31" t="s">
        <v>21</v>
      </c>
      <c r="H10" s="305"/>
      <c r="M10" s="310"/>
    </row>
    <row r="11" ht="53.4" customHeight="1" spans="1:13">
      <c r="A11" s="30" t="s">
        <v>22</v>
      </c>
      <c r="B11" s="31" t="s">
        <v>23</v>
      </c>
      <c r="C11" s="32" t="s">
        <v>24</v>
      </c>
      <c r="D11" s="30" t="s">
        <v>16</v>
      </c>
      <c r="E11" s="28">
        <f>'PONTOS DE ATENDIMENTO'!D33*30%</f>
        <v>7190.562</v>
      </c>
      <c r="F11" s="34">
        <f>E11*12</f>
        <v>86286.744</v>
      </c>
      <c r="G11" s="31" t="s">
        <v>25</v>
      </c>
      <c r="H11" s="305"/>
      <c r="M11" s="310"/>
    </row>
    <row r="12" ht="72" spans="1:13">
      <c r="A12" s="30" t="s">
        <v>26</v>
      </c>
      <c r="B12" s="31" t="s">
        <v>27</v>
      </c>
      <c r="C12" s="32" t="s">
        <v>28</v>
      </c>
      <c r="D12" s="30" t="s">
        <v>16</v>
      </c>
      <c r="E12" s="34">
        <f>'Pla. Orçamentária'!F11</f>
        <v>21571.686</v>
      </c>
      <c r="F12" s="34">
        <f>E12*12</f>
        <v>258860.232</v>
      </c>
      <c r="G12" s="31" t="s">
        <v>29</v>
      </c>
      <c r="H12" s="305"/>
      <c r="M12" s="310"/>
    </row>
    <row r="13" ht="108" spans="1:13">
      <c r="A13" s="24" t="s">
        <v>30</v>
      </c>
      <c r="B13" s="48" t="s">
        <v>31</v>
      </c>
      <c r="C13" s="32" t="s">
        <v>32</v>
      </c>
      <c r="D13" s="30" t="s">
        <v>33</v>
      </c>
      <c r="E13" s="34">
        <f>'Pla. Orçamentária'!F12</f>
        <v>10</v>
      </c>
      <c r="F13" s="34">
        <f t="shared" ref="F13:F24" si="0">E13*12</f>
        <v>120</v>
      </c>
      <c r="G13" s="53" t="s">
        <v>34</v>
      </c>
      <c r="H13" s="305"/>
      <c r="M13" s="310"/>
    </row>
    <row r="14" ht="108" spans="1:13">
      <c r="A14" s="30" t="s">
        <v>35</v>
      </c>
      <c r="B14" s="48" t="s">
        <v>36</v>
      </c>
      <c r="C14" s="32" t="s">
        <v>37</v>
      </c>
      <c r="D14" s="30" t="s">
        <v>33</v>
      </c>
      <c r="E14" s="34">
        <f>'Pla. Orçamentária'!F13</f>
        <v>10</v>
      </c>
      <c r="F14" s="34">
        <f t="shared" si="0"/>
        <v>120</v>
      </c>
      <c r="G14" s="53" t="s">
        <v>34</v>
      </c>
      <c r="H14" s="305"/>
      <c r="M14" s="310"/>
    </row>
    <row r="15" ht="108" spans="1:13">
      <c r="A15" s="30" t="s">
        <v>38</v>
      </c>
      <c r="B15" s="48" t="s">
        <v>39</v>
      </c>
      <c r="C15" s="32" t="s">
        <v>40</v>
      </c>
      <c r="D15" s="30" t="s">
        <v>33</v>
      </c>
      <c r="E15" s="34">
        <f>'Pla. Orçamentária'!F14</f>
        <v>10</v>
      </c>
      <c r="F15" s="34">
        <f t="shared" si="0"/>
        <v>120</v>
      </c>
      <c r="G15" s="53" t="s">
        <v>34</v>
      </c>
      <c r="H15" s="305"/>
      <c r="M15" s="310"/>
    </row>
    <row r="16" ht="108" spans="1:13">
      <c r="A16" s="30" t="s">
        <v>41</v>
      </c>
      <c r="B16" s="31" t="s">
        <v>42</v>
      </c>
      <c r="C16" s="32" t="s">
        <v>43</v>
      </c>
      <c r="D16" s="30" t="s">
        <v>33</v>
      </c>
      <c r="E16" s="34">
        <f>'Pla. Orçamentária'!F15</f>
        <v>10</v>
      </c>
      <c r="F16" s="34">
        <f t="shared" si="0"/>
        <v>120</v>
      </c>
      <c r="G16" s="53" t="s">
        <v>34</v>
      </c>
      <c r="H16" s="305"/>
      <c r="M16" s="310"/>
    </row>
    <row r="17" s="298" customFormat="1" ht="120" spans="1:13">
      <c r="A17" s="30" t="s">
        <v>44</v>
      </c>
      <c r="B17" s="30" t="s">
        <v>45</v>
      </c>
      <c r="C17" s="32" t="s">
        <v>46</v>
      </c>
      <c r="D17" s="30" t="s">
        <v>33</v>
      </c>
      <c r="E17" s="34">
        <f>'Pla. Orçamentária'!F16</f>
        <v>10</v>
      </c>
      <c r="F17" s="34">
        <f t="shared" si="0"/>
        <v>120</v>
      </c>
      <c r="G17" s="53" t="s">
        <v>47</v>
      </c>
      <c r="H17" s="306"/>
      <c r="M17" s="311"/>
    </row>
    <row r="18" s="298" customFormat="1" ht="120" spans="1:13">
      <c r="A18" s="30" t="s">
        <v>48</v>
      </c>
      <c r="B18" s="30" t="s">
        <v>49</v>
      </c>
      <c r="C18" s="32" t="s">
        <v>50</v>
      </c>
      <c r="D18" s="30" t="s">
        <v>33</v>
      </c>
      <c r="E18" s="34">
        <f>'Pla. Orçamentária'!F17</f>
        <v>10</v>
      </c>
      <c r="F18" s="34">
        <f t="shared" si="0"/>
        <v>120</v>
      </c>
      <c r="G18" s="53" t="s">
        <v>47</v>
      </c>
      <c r="H18" s="306"/>
      <c r="M18" s="311"/>
    </row>
    <row r="19" s="298" customFormat="1" ht="120" spans="1:13">
      <c r="A19" s="30" t="s">
        <v>51</v>
      </c>
      <c r="B19" s="30" t="s">
        <v>52</v>
      </c>
      <c r="C19" s="32" t="s">
        <v>53</v>
      </c>
      <c r="D19" s="30" t="s">
        <v>33</v>
      </c>
      <c r="E19" s="34">
        <f>'Pla. Orçamentária'!F18</f>
        <v>10</v>
      </c>
      <c r="F19" s="34">
        <f t="shared" si="0"/>
        <v>120</v>
      </c>
      <c r="G19" s="53" t="s">
        <v>47</v>
      </c>
      <c r="H19" s="306"/>
      <c r="M19" s="311"/>
    </row>
    <row r="20" s="298" customFormat="1" ht="120" spans="1:13">
      <c r="A20" s="30" t="s">
        <v>54</v>
      </c>
      <c r="B20" s="30" t="s">
        <v>55</v>
      </c>
      <c r="C20" s="32" t="s">
        <v>56</v>
      </c>
      <c r="D20" s="30" t="s">
        <v>33</v>
      </c>
      <c r="E20" s="34">
        <f>'Pla. Orçamentária'!F19</f>
        <v>10</v>
      </c>
      <c r="F20" s="34">
        <f t="shared" si="0"/>
        <v>120</v>
      </c>
      <c r="G20" s="53" t="s">
        <v>47</v>
      </c>
      <c r="H20" s="306"/>
      <c r="M20" s="311"/>
    </row>
    <row r="21" s="298" customFormat="1" ht="120" spans="1:13">
      <c r="A21" s="30" t="s">
        <v>57</v>
      </c>
      <c r="B21" s="30" t="s">
        <v>58</v>
      </c>
      <c r="C21" s="32" t="s">
        <v>59</v>
      </c>
      <c r="D21" s="30" t="s">
        <v>33</v>
      </c>
      <c r="E21" s="34">
        <f>'Pla. Orçamentária'!F20</f>
        <v>10</v>
      </c>
      <c r="F21" s="34">
        <f t="shared" si="0"/>
        <v>120</v>
      </c>
      <c r="G21" s="53" t="s">
        <v>47</v>
      </c>
      <c r="H21" s="306"/>
      <c r="M21" s="311"/>
    </row>
    <row r="22" s="298" customFormat="1" ht="120" spans="1:13">
      <c r="A22" s="30" t="s">
        <v>60</v>
      </c>
      <c r="B22" s="30" t="s">
        <v>61</v>
      </c>
      <c r="C22" s="32" t="s">
        <v>62</v>
      </c>
      <c r="D22" s="30" t="s">
        <v>63</v>
      </c>
      <c r="E22" s="34">
        <f>'Pla. Orçamentária'!F21</f>
        <v>6606.5058</v>
      </c>
      <c r="F22" s="34">
        <f t="shared" si="0"/>
        <v>79278.0696</v>
      </c>
      <c r="G22" s="31" t="s">
        <v>64</v>
      </c>
      <c r="H22" s="306"/>
      <c r="M22" s="311"/>
    </row>
    <row r="23" ht="108" spans="1:13">
      <c r="A23" s="30" t="s">
        <v>65</v>
      </c>
      <c r="B23" s="31" t="s">
        <v>66</v>
      </c>
      <c r="C23" s="32" t="s">
        <v>67</v>
      </c>
      <c r="D23" s="30" t="s">
        <v>68</v>
      </c>
      <c r="E23" s="34">
        <f>'Pla. Orçamentária'!F22</f>
        <v>220.21686</v>
      </c>
      <c r="F23" s="34">
        <f t="shared" si="0"/>
        <v>2642.60232</v>
      </c>
      <c r="G23" s="31" t="s">
        <v>69</v>
      </c>
      <c r="H23" s="305"/>
      <c r="M23" s="310"/>
    </row>
    <row r="24" ht="60" spans="1:13">
      <c r="A24" s="30" t="s">
        <v>70</v>
      </c>
      <c r="B24" s="31" t="s">
        <v>71</v>
      </c>
      <c r="C24" s="32" t="s">
        <v>72</v>
      </c>
      <c r="D24" s="30" t="s">
        <v>73</v>
      </c>
      <c r="E24" s="34">
        <f>'Pla. Orçamentária'!F23</f>
        <v>1917.4832</v>
      </c>
      <c r="F24" s="28">
        <f t="shared" si="0"/>
        <v>23009.7984</v>
      </c>
      <c r="G24" s="31" t="s">
        <v>74</v>
      </c>
      <c r="H24" s="305"/>
      <c r="M24" s="310"/>
    </row>
    <row r="25" spans="1:11">
      <c r="A25" s="138" t="s">
        <v>75</v>
      </c>
      <c r="B25" s="138"/>
      <c r="C25" s="138"/>
      <c r="D25" s="138"/>
      <c r="E25" s="138"/>
      <c r="F25" s="138"/>
      <c r="G25" s="138"/>
      <c r="K25" s="310" t="e">
        <f>#REF!*12</f>
        <v>#REF!</v>
      </c>
    </row>
    <row r="26" ht="84" spans="1:14">
      <c r="A26" s="30" t="s">
        <v>76</v>
      </c>
      <c r="B26" s="31" t="s">
        <v>77</v>
      </c>
      <c r="C26" s="32" t="s">
        <v>78</v>
      </c>
      <c r="D26" s="30" t="s">
        <v>79</v>
      </c>
      <c r="E26" s="34">
        <f>'Pla. Orçamentária'!F25</f>
        <v>2</v>
      </c>
      <c r="F26" s="34">
        <f t="shared" ref="F26:F31" si="1">E26*12</f>
        <v>24</v>
      </c>
      <c r="G26" s="31" t="s">
        <v>80</v>
      </c>
      <c r="N26" s="1" t="e">
        <f>#REF!*1%</f>
        <v>#REF!</v>
      </c>
    </row>
    <row r="27" ht="96" spans="1:7">
      <c r="A27" s="30" t="s">
        <v>81</v>
      </c>
      <c r="B27" s="31" t="s">
        <v>82</v>
      </c>
      <c r="C27" s="32" t="s">
        <v>83</v>
      </c>
      <c r="D27" s="30" t="s">
        <v>16</v>
      </c>
      <c r="E27" s="34">
        <f>'Pla. Orçamentária'!F26</f>
        <v>2396.854</v>
      </c>
      <c r="F27" s="34">
        <f t="shared" si="1"/>
        <v>28762.248</v>
      </c>
      <c r="G27" s="31" t="s">
        <v>84</v>
      </c>
    </row>
    <row r="28" ht="48" spans="1:7">
      <c r="A28" s="30" t="s">
        <v>85</v>
      </c>
      <c r="B28" s="31" t="s">
        <v>86</v>
      </c>
      <c r="C28" s="32" t="s">
        <v>87</v>
      </c>
      <c r="D28" s="30" t="s">
        <v>88</v>
      </c>
      <c r="E28" s="34">
        <f>'Pla. Orçamentária'!F27</f>
        <v>599.2135</v>
      </c>
      <c r="F28" s="34">
        <f t="shared" si="1"/>
        <v>7190.562</v>
      </c>
      <c r="G28" s="31" t="s">
        <v>89</v>
      </c>
    </row>
    <row r="29" ht="48" spans="1:10">
      <c r="A29" s="30" t="s">
        <v>90</v>
      </c>
      <c r="B29" s="31" t="s">
        <v>91</v>
      </c>
      <c r="C29" s="32" t="s">
        <v>92</v>
      </c>
      <c r="D29" s="30" t="s">
        <v>68</v>
      </c>
      <c r="E29" s="34">
        <f>ROUND('Pla. Orçamentária'!F28,0)</f>
        <v>1</v>
      </c>
      <c r="F29" s="34">
        <f t="shared" si="1"/>
        <v>12</v>
      </c>
      <c r="G29" s="31" t="s">
        <v>93</v>
      </c>
      <c r="J29" s="4"/>
    </row>
    <row r="30" ht="48" spans="1:7">
      <c r="A30" s="30" t="s">
        <v>94</v>
      </c>
      <c r="B30" s="31" t="s">
        <v>95</v>
      </c>
      <c r="C30" s="32" t="s">
        <v>96</v>
      </c>
      <c r="D30" s="30" t="s">
        <v>16</v>
      </c>
      <c r="E30" s="34">
        <f>'Pla. Orçamentária'!F29</f>
        <v>53</v>
      </c>
      <c r="F30" s="34">
        <f t="shared" si="1"/>
        <v>636</v>
      </c>
      <c r="G30" s="31" t="s">
        <v>97</v>
      </c>
    </row>
    <row r="31" ht="36" spans="1:7">
      <c r="A31" s="30" t="s">
        <v>98</v>
      </c>
      <c r="B31" s="31" t="s">
        <v>99</v>
      </c>
      <c r="C31" s="32" t="s">
        <v>100</v>
      </c>
      <c r="D31" s="30" t="s">
        <v>88</v>
      </c>
      <c r="E31" s="34">
        <f>'Pla. Orçamentária'!F30</f>
        <v>0.53</v>
      </c>
      <c r="F31" s="34">
        <f t="shared" si="1"/>
        <v>6.36</v>
      </c>
      <c r="G31" s="31" t="s">
        <v>101</v>
      </c>
    </row>
    <row r="32" ht="60" spans="1:7">
      <c r="A32" s="30" t="s">
        <v>102</v>
      </c>
      <c r="B32" s="31" t="s">
        <v>103</v>
      </c>
      <c r="C32" s="32" t="s">
        <v>104</v>
      </c>
      <c r="D32" s="30" t="s">
        <v>16</v>
      </c>
      <c r="E32" s="34">
        <f>'Pla. Orçamentária'!F31</f>
        <v>599.2135</v>
      </c>
      <c r="F32" s="34">
        <f>'Pla. Orçamentária'!H31</f>
        <v>7190.562</v>
      </c>
      <c r="G32" s="31" t="s">
        <v>105</v>
      </c>
    </row>
    <row r="33" ht="84" spans="1:7">
      <c r="A33" s="30" t="s">
        <v>106</v>
      </c>
      <c r="B33" s="31" t="s">
        <v>107</v>
      </c>
      <c r="C33" s="32" t="s">
        <v>108</v>
      </c>
      <c r="D33" s="30" t="s">
        <v>109</v>
      </c>
      <c r="E33" s="34">
        <f>'Pla. Orçamentária'!F32</f>
        <v>4314</v>
      </c>
      <c r="F33" s="34">
        <f>'Pla. Orçamentária'!H32</f>
        <v>51768</v>
      </c>
      <c r="G33" s="31" t="s">
        <v>110</v>
      </c>
    </row>
    <row r="34" ht="48" spans="1:7">
      <c r="A34" s="30" t="s">
        <v>111</v>
      </c>
      <c r="B34" s="31" t="s">
        <v>112</v>
      </c>
      <c r="C34" s="32" t="s">
        <v>113</v>
      </c>
      <c r="D34" s="30" t="s">
        <v>109</v>
      </c>
      <c r="E34" s="34">
        <f>'Pla. Orçamentária'!F33</f>
        <v>2157</v>
      </c>
      <c r="F34" s="34">
        <f>'Pla. Orçamentária'!H33</f>
        <v>25884</v>
      </c>
      <c r="G34" s="31" t="s">
        <v>114</v>
      </c>
    </row>
    <row r="35" ht="48" spans="1:8">
      <c r="A35" s="30" t="s">
        <v>115</v>
      </c>
      <c r="B35" s="31" t="s">
        <v>116</v>
      </c>
      <c r="C35" s="32" t="s">
        <v>117</v>
      </c>
      <c r="D35" s="30" t="s">
        <v>109</v>
      </c>
      <c r="E35" s="34">
        <f>'Pla. Orçamentária'!F34</f>
        <v>2157</v>
      </c>
      <c r="F35" s="34">
        <f>'Pla. Orçamentária'!H34</f>
        <v>25884</v>
      </c>
      <c r="G35" s="31" t="s">
        <v>114</v>
      </c>
      <c r="H35" s="307"/>
    </row>
    <row r="36" ht="60" spans="1:7">
      <c r="A36" s="30" t="s">
        <v>118</v>
      </c>
      <c r="B36" s="31" t="s">
        <v>119</v>
      </c>
      <c r="C36" s="32" t="s">
        <v>120</v>
      </c>
      <c r="D36" s="30" t="s">
        <v>16</v>
      </c>
      <c r="E36" s="34">
        <f>'Pla. Orçamentária'!F35</f>
        <v>599.2135</v>
      </c>
      <c r="F36" s="34">
        <f>'Pla. Orçamentária'!H35</f>
        <v>7190.562</v>
      </c>
      <c r="G36" s="31" t="s">
        <v>121</v>
      </c>
    </row>
    <row r="37" ht="36" spans="1:7">
      <c r="A37" s="30" t="s">
        <v>122</v>
      </c>
      <c r="B37" s="31" t="s">
        <v>123</v>
      </c>
      <c r="C37" s="32" t="s">
        <v>124</v>
      </c>
      <c r="D37" s="30" t="s">
        <v>16</v>
      </c>
      <c r="E37" s="34">
        <f>'Pla. Orçamentária'!F36</f>
        <v>149.803375</v>
      </c>
      <c r="F37" s="34">
        <f>'Pla. Orçamentária'!H36</f>
        <v>1797.6405</v>
      </c>
      <c r="G37" s="31" t="s">
        <v>125</v>
      </c>
    </row>
    <row r="38" ht="36" spans="1:7">
      <c r="A38" s="30" t="s">
        <v>126</v>
      </c>
      <c r="B38" s="31" t="s">
        <v>127</v>
      </c>
      <c r="C38" s="32" t="s">
        <v>128</v>
      </c>
      <c r="D38" s="30" t="s">
        <v>16</v>
      </c>
      <c r="E38" s="34">
        <f>'Pla. Orçamentária'!F37</f>
        <v>149.803375</v>
      </c>
      <c r="F38" s="34">
        <f>'Pla. Orçamentária'!H37</f>
        <v>1797.6405</v>
      </c>
      <c r="G38" s="31" t="s">
        <v>125</v>
      </c>
    </row>
    <row r="39" ht="36" spans="1:7">
      <c r="A39" s="30" t="s">
        <v>129</v>
      </c>
      <c r="B39" s="31" t="s">
        <v>130</v>
      </c>
      <c r="C39" s="32" t="s">
        <v>131</v>
      </c>
      <c r="D39" s="30" t="s">
        <v>16</v>
      </c>
      <c r="E39" s="34">
        <f>'Pla. Orçamentária'!F38</f>
        <v>149.803375</v>
      </c>
      <c r="F39" s="34">
        <f>'Pla. Orçamentária'!H38</f>
        <v>1797.6405</v>
      </c>
      <c r="G39" s="31" t="s">
        <v>125</v>
      </c>
    </row>
    <row r="40" ht="36" spans="1:7">
      <c r="A40" s="30" t="s">
        <v>132</v>
      </c>
      <c r="B40" s="31" t="s">
        <v>133</v>
      </c>
      <c r="C40" s="32" t="s">
        <v>134</v>
      </c>
      <c r="D40" s="30" t="s">
        <v>16</v>
      </c>
      <c r="E40" s="34">
        <f>'Pla. Orçamentária'!F39</f>
        <v>149.803375</v>
      </c>
      <c r="F40" s="34">
        <f>'Pla. Orçamentária'!H39</f>
        <v>1797.6405</v>
      </c>
      <c r="G40" s="31" t="s">
        <v>125</v>
      </c>
    </row>
    <row r="41" s="298" customFormat="1" ht="96" spans="1:7">
      <c r="A41" s="30" t="s">
        <v>135</v>
      </c>
      <c r="B41" s="54" t="s">
        <v>136</v>
      </c>
      <c r="C41" s="32" t="s">
        <v>137</v>
      </c>
      <c r="D41" s="30" t="s">
        <v>109</v>
      </c>
      <c r="E41" s="34">
        <f>'Pla. Orçamentária'!F40</f>
        <v>40</v>
      </c>
      <c r="F41" s="34">
        <f>'Pla. Orçamentária'!H40</f>
        <v>480</v>
      </c>
      <c r="G41" s="54" t="s">
        <v>138</v>
      </c>
    </row>
    <row r="42" ht="48" spans="1:7">
      <c r="A42" s="30" t="s">
        <v>139</v>
      </c>
      <c r="B42" s="31" t="s">
        <v>140</v>
      </c>
      <c r="C42" s="32" t="s">
        <v>141</v>
      </c>
      <c r="D42" s="30" t="s">
        <v>109</v>
      </c>
      <c r="E42" s="34">
        <f>'Pla. Orçamentária'!F41</f>
        <v>4</v>
      </c>
      <c r="F42" s="34">
        <f>'Pla. Orçamentária'!H41</f>
        <v>48</v>
      </c>
      <c r="G42" s="31" t="s">
        <v>142</v>
      </c>
    </row>
    <row r="43" ht="48" spans="1:7">
      <c r="A43" s="30" t="s">
        <v>143</v>
      </c>
      <c r="B43" s="31" t="s">
        <v>144</v>
      </c>
      <c r="C43" s="32" t="s">
        <v>145</v>
      </c>
      <c r="D43" s="30" t="s">
        <v>109</v>
      </c>
      <c r="E43" s="34">
        <f>'Pla. Orçamentária'!F42</f>
        <v>4</v>
      </c>
      <c r="F43" s="34">
        <f>'Pla. Orçamentária'!H42</f>
        <v>48</v>
      </c>
      <c r="G43" s="31" t="s">
        <v>142</v>
      </c>
    </row>
    <row r="44" ht="48" spans="1:7">
      <c r="A44" s="30" t="s">
        <v>146</v>
      </c>
      <c r="B44" s="31" t="s">
        <v>147</v>
      </c>
      <c r="C44" s="32" t="s">
        <v>148</v>
      </c>
      <c r="D44" s="30" t="s">
        <v>109</v>
      </c>
      <c r="E44" s="34">
        <f>'Pla. Orçamentária'!F43</f>
        <v>4</v>
      </c>
      <c r="F44" s="34">
        <f>'Pla. Orçamentária'!H43</f>
        <v>48</v>
      </c>
      <c r="G44" s="31" t="s">
        <v>149</v>
      </c>
    </row>
    <row r="45" ht="48" spans="1:7">
      <c r="A45" s="30" t="s">
        <v>150</v>
      </c>
      <c r="B45" s="31" t="s">
        <v>151</v>
      </c>
      <c r="C45" s="32" t="s">
        <v>152</v>
      </c>
      <c r="D45" s="30" t="s">
        <v>109</v>
      </c>
      <c r="E45" s="34">
        <f>'Pla. Orçamentária'!F44</f>
        <v>4</v>
      </c>
      <c r="F45" s="34">
        <f>'Pla. Orçamentária'!H44</f>
        <v>48</v>
      </c>
      <c r="G45" s="31" t="s">
        <v>153</v>
      </c>
    </row>
    <row r="46" ht="48" spans="1:7">
      <c r="A46" s="30" t="s">
        <v>154</v>
      </c>
      <c r="B46" s="31" t="s">
        <v>155</v>
      </c>
      <c r="C46" s="32" t="s">
        <v>156</v>
      </c>
      <c r="D46" s="30" t="s">
        <v>109</v>
      </c>
      <c r="E46" s="34">
        <f>'Pla. Orçamentária'!F45</f>
        <v>4</v>
      </c>
      <c r="F46" s="34">
        <f>'Pla. Orçamentária'!H45</f>
        <v>48</v>
      </c>
      <c r="G46" s="31" t="s">
        <v>157</v>
      </c>
    </row>
    <row r="47" ht="36" spans="1:7">
      <c r="A47" s="30" t="s">
        <v>158</v>
      </c>
      <c r="B47" s="31" t="s">
        <v>159</v>
      </c>
      <c r="C47" s="32" t="s">
        <v>160</v>
      </c>
      <c r="D47" s="30" t="s">
        <v>109</v>
      </c>
      <c r="E47" s="34">
        <f>'Pla. Orçamentária'!F46</f>
        <v>4</v>
      </c>
      <c r="F47" s="34">
        <f>'Pla. Orçamentária'!H46</f>
        <v>48</v>
      </c>
      <c r="G47" s="31" t="s">
        <v>161</v>
      </c>
    </row>
    <row r="48" ht="48" spans="1:7">
      <c r="A48" s="30" t="s">
        <v>162</v>
      </c>
      <c r="B48" s="31" t="s">
        <v>163</v>
      </c>
      <c r="C48" s="32" t="s">
        <v>164</v>
      </c>
      <c r="D48" s="30" t="s">
        <v>109</v>
      </c>
      <c r="E48" s="34">
        <f>'Pla. Orçamentária'!F47</f>
        <v>6</v>
      </c>
      <c r="F48" s="34">
        <f>'Pla. Orçamentária'!H47</f>
        <v>72</v>
      </c>
      <c r="G48" s="31" t="s">
        <v>165</v>
      </c>
    </row>
    <row r="49" ht="48" spans="1:7">
      <c r="A49" s="30" t="s">
        <v>166</v>
      </c>
      <c r="B49" s="31" t="s">
        <v>167</v>
      </c>
      <c r="C49" s="32" t="s">
        <v>168</v>
      </c>
      <c r="D49" s="30" t="s">
        <v>109</v>
      </c>
      <c r="E49" s="34">
        <f>'Pla. Orçamentária'!F48</f>
        <v>5</v>
      </c>
      <c r="F49" s="34">
        <f>'Pla. Orçamentária'!H48</f>
        <v>60</v>
      </c>
      <c r="G49" s="31" t="s">
        <v>169</v>
      </c>
    </row>
    <row r="50" ht="48" spans="1:7">
      <c r="A50" s="30" t="s">
        <v>170</v>
      </c>
      <c r="B50" s="31" t="s">
        <v>171</v>
      </c>
      <c r="C50" s="32" t="s">
        <v>172</v>
      </c>
      <c r="D50" s="30" t="s">
        <v>109</v>
      </c>
      <c r="E50" s="34">
        <f>'Pla. Orçamentária'!F49</f>
        <v>5</v>
      </c>
      <c r="F50" s="34">
        <f>'Pla. Orçamentária'!H49</f>
        <v>60</v>
      </c>
      <c r="G50" s="31" t="s">
        <v>173</v>
      </c>
    </row>
    <row r="51" ht="96" spans="1:7">
      <c r="A51" s="30" t="s">
        <v>174</v>
      </c>
      <c r="B51" s="31" t="s">
        <v>175</v>
      </c>
      <c r="C51" s="32" t="s">
        <v>176</v>
      </c>
      <c r="D51" s="30" t="s">
        <v>109</v>
      </c>
      <c r="E51" s="34">
        <f>'Pla. Orçamentária'!F50</f>
        <v>13</v>
      </c>
      <c r="F51" s="34">
        <f>'Pla. Orçamentária'!H50</f>
        <v>156</v>
      </c>
      <c r="G51" s="54" t="s">
        <v>177</v>
      </c>
    </row>
    <row r="52" ht="48" spans="1:7">
      <c r="A52" s="30" t="s">
        <v>178</v>
      </c>
      <c r="B52" s="31" t="s">
        <v>179</v>
      </c>
      <c r="C52" s="32" t="s">
        <v>180</v>
      </c>
      <c r="D52" s="30" t="s">
        <v>109</v>
      </c>
      <c r="E52" s="34">
        <f>'Pla. Orçamentária'!F51</f>
        <v>7</v>
      </c>
      <c r="F52" s="34">
        <f>'Pla. Orçamentária'!H51</f>
        <v>84</v>
      </c>
      <c r="G52" s="31" t="s">
        <v>181</v>
      </c>
    </row>
    <row r="53" ht="48" spans="1:7">
      <c r="A53" s="30" t="s">
        <v>182</v>
      </c>
      <c r="B53" s="31" t="s">
        <v>183</v>
      </c>
      <c r="C53" s="32" t="s">
        <v>184</v>
      </c>
      <c r="D53" s="30" t="s">
        <v>109</v>
      </c>
      <c r="E53" s="34">
        <f>'Pla. Orçamentária'!F52</f>
        <v>6</v>
      </c>
      <c r="F53" s="34">
        <f>'Pla. Orçamentária'!H52</f>
        <v>72</v>
      </c>
      <c r="G53" s="31" t="s">
        <v>185</v>
      </c>
    </row>
    <row r="54" ht="48" spans="1:7">
      <c r="A54" s="30" t="s">
        <v>186</v>
      </c>
      <c r="B54" s="31" t="s">
        <v>187</v>
      </c>
      <c r="C54" s="32" t="s">
        <v>188</v>
      </c>
      <c r="D54" s="30" t="s">
        <v>109</v>
      </c>
      <c r="E54" s="34">
        <f>'Pla. Orçamentária'!F53</f>
        <v>53</v>
      </c>
      <c r="F54" s="34">
        <f>'Pla. Orçamentária'!H53</f>
        <v>636</v>
      </c>
      <c r="G54" s="31" t="s">
        <v>189</v>
      </c>
    </row>
    <row r="55" ht="48" spans="1:7">
      <c r="A55" s="30" t="s">
        <v>190</v>
      </c>
      <c r="B55" s="31" t="s">
        <v>191</v>
      </c>
      <c r="C55" s="32" t="s">
        <v>192</v>
      </c>
      <c r="D55" s="30" t="s">
        <v>109</v>
      </c>
      <c r="E55" s="34">
        <f>'Pla. Orçamentária'!F54</f>
        <v>53</v>
      </c>
      <c r="F55" s="34">
        <f>'Pla. Orçamentária'!H54</f>
        <v>636</v>
      </c>
      <c r="G55" s="31" t="s">
        <v>193</v>
      </c>
    </row>
    <row r="56" ht="48" spans="1:7">
      <c r="A56" s="30" t="s">
        <v>194</v>
      </c>
      <c r="B56" s="31" t="s">
        <v>61</v>
      </c>
      <c r="C56" s="54" t="s">
        <v>62</v>
      </c>
      <c r="D56" s="30" t="s">
        <v>63</v>
      </c>
      <c r="E56" s="34">
        <f>'Pla. Orçamentária'!F55</f>
        <v>3595.281</v>
      </c>
      <c r="F56" s="34">
        <f>E56*12</f>
        <v>43143.372</v>
      </c>
      <c r="G56" s="31" t="s">
        <v>195</v>
      </c>
    </row>
    <row r="57" ht="48" spans="1:7">
      <c r="A57" s="30" t="s">
        <v>196</v>
      </c>
      <c r="B57" s="31" t="s">
        <v>66</v>
      </c>
      <c r="C57" s="32" t="s">
        <v>67</v>
      </c>
      <c r="D57" s="30" t="s">
        <v>68</v>
      </c>
      <c r="E57" s="34">
        <f>'Pla. Orçamentária'!F56</f>
        <v>119.8427</v>
      </c>
      <c r="F57" s="34">
        <f>E57*12</f>
        <v>1438.1124</v>
      </c>
      <c r="G57" s="31" t="s">
        <v>197</v>
      </c>
    </row>
    <row r="58" spans="1:14">
      <c r="A58" s="302" t="s">
        <v>198</v>
      </c>
      <c r="B58" s="302"/>
      <c r="C58" s="302"/>
      <c r="D58" s="302"/>
      <c r="E58" s="302"/>
      <c r="F58" s="302"/>
      <c r="G58" s="302"/>
      <c r="N58" s="1" t="e">
        <f>#REF!/100</f>
        <v>#REF!</v>
      </c>
    </row>
    <row r="59" spans="1:7">
      <c r="A59" s="81" t="s">
        <v>199</v>
      </c>
      <c r="B59" s="81"/>
      <c r="C59" s="308" t="s">
        <v>200</v>
      </c>
      <c r="D59" s="81" t="s">
        <v>109</v>
      </c>
      <c r="E59" s="143">
        <v>100</v>
      </c>
      <c r="F59" s="309"/>
      <c r="G59" s="302"/>
    </row>
    <row r="60" ht="46.95" customHeight="1" spans="1:7">
      <c r="A60" s="81" t="s">
        <v>201</v>
      </c>
      <c r="B60" s="30" t="s">
        <v>202</v>
      </c>
      <c r="C60" s="32" t="s">
        <v>203</v>
      </c>
      <c r="D60" s="30" t="s">
        <v>204</v>
      </c>
      <c r="E60" s="34">
        <f>'Pla. Orçamentária'!F59</f>
        <v>2</v>
      </c>
      <c r="F60" s="34">
        <f>'Pla. Orçamentária'!H59</f>
        <v>24</v>
      </c>
      <c r="G60" s="30" t="s">
        <v>205</v>
      </c>
    </row>
    <row r="61" spans="1:7">
      <c r="A61" s="81" t="s">
        <v>206</v>
      </c>
      <c r="B61" s="30" t="s">
        <v>207</v>
      </c>
      <c r="C61" s="59" t="s">
        <v>208</v>
      </c>
      <c r="D61" s="30" t="s">
        <v>204</v>
      </c>
      <c r="E61" s="34">
        <f>'Pla. Orçamentária'!F60</f>
        <v>2</v>
      </c>
      <c r="F61" s="34">
        <f>'Pla. Orçamentária'!H60</f>
        <v>2</v>
      </c>
      <c r="G61" s="31" t="s">
        <v>209</v>
      </c>
    </row>
    <row r="62" ht="24" spans="1:7">
      <c r="A62" s="81" t="s">
        <v>210</v>
      </c>
      <c r="B62" s="30" t="s">
        <v>211</v>
      </c>
      <c r="C62" s="59" t="s">
        <v>212</v>
      </c>
      <c r="D62" s="30" t="s">
        <v>109</v>
      </c>
      <c r="E62" s="34">
        <f>'Pla. Orçamentária'!F61</f>
        <v>2</v>
      </c>
      <c r="F62" s="34">
        <f>'Pla. Orçamentária'!H61</f>
        <v>2</v>
      </c>
      <c r="G62" s="31" t="s">
        <v>213</v>
      </c>
    </row>
    <row r="63" ht="36" spans="1:7">
      <c r="A63" s="81" t="s">
        <v>214</v>
      </c>
      <c r="B63" s="30" t="s">
        <v>215</v>
      </c>
      <c r="C63" s="32" t="s">
        <v>216</v>
      </c>
      <c r="D63" s="30" t="s">
        <v>204</v>
      </c>
      <c r="E63" s="34">
        <f>'Pla. Orçamentária'!F62</f>
        <v>1</v>
      </c>
      <c r="F63" s="34">
        <f>'Pla. Orçamentária'!H62</f>
        <v>12</v>
      </c>
      <c r="G63" s="30" t="s">
        <v>217</v>
      </c>
    </row>
    <row r="64" ht="36" spans="1:7">
      <c r="A64" s="81" t="s">
        <v>218</v>
      </c>
      <c r="B64" s="31" t="s">
        <v>219</v>
      </c>
      <c r="C64" s="32" t="s">
        <v>220</v>
      </c>
      <c r="D64" s="30" t="s">
        <v>204</v>
      </c>
      <c r="E64" s="34">
        <f>'Pla. Orçamentária'!F63</f>
        <v>2</v>
      </c>
      <c r="F64" s="34">
        <f>'Pla. Orçamentária'!H63</f>
        <v>24</v>
      </c>
      <c r="G64" s="31" t="s">
        <v>221</v>
      </c>
    </row>
    <row r="65" ht="24" spans="1:7">
      <c r="A65" s="81" t="s">
        <v>222</v>
      </c>
      <c r="B65" s="31" t="s">
        <v>223</v>
      </c>
      <c r="C65" s="32" t="s">
        <v>224</v>
      </c>
      <c r="D65" s="30" t="s">
        <v>204</v>
      </c>
      <c r="E65" s="34">
        <f>'Pla. Orçamentária'!F64</f>
        <v>1</v>
      </c>
      <c r="F65" s="34">
        <f>'Pla. Orçamentária'!H64</f>
        <v>12</v>
      </c>
      <c r="G65" s="30" t="s">
        <v>225</v>
      </c>
    </row>
    <row r="66" ht="36" spans="1:7">
      <c r="A66" s="81" t="s">
        <v>226</v>
      </c>
      <c r="B66" s="31" t="s">
        <v>227</v>
      </c>
      <c r="C66" s="32" t="s">
        <v>228</v>
      </c>
      <c r="D66" s="30" t="s">
        <v>204</v>
      </c>
      <c r="E66" s="34">
        <f>'Pla. Orçamentária'!F65</f>
        <v>1</v>
      </c>
      <c r="F66" s="34">
        <f>'Pla. Orçamentária'!H65</f>
        <v>12</v>
      </c>
      <c r="G66" s="30" t="s">
        <v>229</v>
      </c>
    </row>
    <row r="67" ht="36" spans="1:7">
      <c r="A67" s="81" t="s">
        <v>230</v>
      </c>
      <c r="B67" s="31" t="s">
        <v>231</v>
      </c>
      <c r="C67" s="32" t="s">
        <v>232</v>
      </c>
      <c r="D67" s="30" t="s">
        <v>109</v>
      </c>
      <c r="E67" s="34">
        <f>'Pla. Orçamentária'!F66</f>
        <v>2</v>
      </c>
      <c r="F67" s="34">
        <f>'Pla. Orçamentária'!H66</f>
        <v>24</v>
      </c>
      <c r="G67" s="31" t="s">
        <v>233</v>
      </c>
    </row>
    <row r="68" ht="24" spans="1:7">
      <c r="A68" s="81" t="s">
        <v>234</v>
      </c>
      <c r="B68" s="31" t="s">
        <v>235</v>
      </c>
      <c r="C68" s="32" t="s">
        <v>236</v>
      </c>
      <c r="D68" s="30" t="s">
        <v>109</v>
      </c>
      <c r="E68" s="34">
        <f>'Pla. Orçamentária'!F67</f>
        <v>249</v>
      </c>
      <c r="F68" s="34">
        <f>'Pla. Orçamentária'!H67</f>
        <v>2988</v>
      </c>
      <c r="G68" s="31" t="s">
        <v>237</v>
      </c>
    </row>
    <row r="69" spans="1:7">
      <c r="A69" s="14"/>
      <c r="B69" s="312"/>
      <c r="C69" s="313"/>
      <c r="D69" s="312"/>
      <c r="E69" s="52"/>
      <c r="F69" s="52"/>
      <c r="G69" s="312"/>
    </row>
    <row r="70" spans="1:7">
      <c r="A70" s="14"/>
      <c r="B70" s="312"/>
      <c r="C70" s="313"/>
      <c r="D70" s="312"/>
      <c r="E70" s="52"/>
      <c r="F70" s="52"/>
      <c r="G70" s="312"/>
    </row>
    <row r="71" spans="1:7">
      <c r="A71" s="1" t="s">
        <v>238</v>
      </c>
      <c r="B71" s="312"/>
      <c r="C71" s="313"/>
      <c r="D71" s="312"/>
      <c r="E71" s="52"/>
      <c r="F71" s="52"/>
      <c r="G71" s="312"/>
    </row>
    <row r="72" spans="1:7">
      <c r="A72" s="14"/>
      <c r="B72" s="312"/>
      <c r="C72" s="313"/>
      <c r="D72" s="312"/>
      <c r="E72" s="52"/>
      <c r="F72" s="52"/>
      <c r="G72" s="312"/>
    </row>
    <row r="73" spans="1:7">
      <c r="A73" s="14"/>
      <c r="D73" s="14"/>
      <c r="E73" s="314"/>
      <c r="F73" s="314"/>
      <c r="G73" s="14"/>
    </row>
    <row r="74" spans="1:7">
      <c r="A74" s="14"/>
      <c r="D74" s="14"/>
      <c r="E74" s="314"/>
      <c r="F74" s="314"/>
      <c r="G74" s="14"/>
    </row>
    <row r="75" spans="1:7">
      <c r="A75" s="14"/>
      <c r="D75" s="14"/>
      <c r="E75" s="314"/>
      <c r="F75" s="314"/>
      <c r="G75" s="14"/>
    </row>
    <row r="76" spans="1:7">
      <c r="A76" s="14"/>
      <c r="D76" s="14"/>
      <c r="E76" s="314"/>
      <c r="F76" s="314"/>
      <c r="G76" s="14"/>
    </row>
    <row r="77" spans="1:7">
      <c r="A77" s="14"/>
      <c r="D77" s="14"/>
      <c r="E77" s="314"/>
      <c r="F77" s="314"/>
      <c r="G77" s="14"/>
    </row>
    <row r="78" spans="1:7">
      <c r="A78" s="14"/>
      <c r="D78" s="14"/>
      <c r="E78" s="314"/>
      <c r="F78" s="314"/>
      <c r="G78" s="14"/>
    </row>
    <row r="79" spans="1:7">
      <c r="A79" s="14"/>
      <c r="D79" s="14"/>
      <c r="E79" s="314"/>
      <c r="F79" s="314"/>
      <c r="G79" s="14"/>
    </row>
    <row r="80" spans="1:7">
      <c r="A80" s="14"/>
      <c r="D80" s="14"/>
      <c r="E80" s="314"/>
      <c r="F80" s="314"/>
      <c r="G80" s="14"/>
    </row>
    <row r="81" spans="1:7">
      <c r="A81" s="14"/>
      <c r="D81" s="14"/>
      <c r="E81" s="314"/>
      <c r="F81" s="314"/>
      <c r="G81" s="14"/>
    </row>
    <row r="82" spans="1:7">
      <c r="A82" s="14"/>
      <c r="D82" s="14"/>
      <c r="E82" s="314"/>
      <c r="F82" s="314"/>
      <c r="G82" s="14"/>
    </row>
    <row r="83" spans="1:7">
      <c r="A83" s="14"/>
      <c r="D83" s="14"/>
      <c r="E83" s="314"/>
      <c r="F83" s="314"/>
      <c r="G83" s="14"/>
    </row>
    <row r="84" spans="1:7">
      <c r="A84" s="14"/>
      <c r="D84" s="14"/>
      <c r="E84" s="314"/>
      <c r="F84" s="314"/>
      <c r="G84" s="14"/>
    </row>
    <row r="85" spans="1:7">
      <c r="A85" s="14"/>
      <c r="D85" s="14"/>
      <c r="E85" s="314"/>
      <c r="F85" s="314"/>
      <c r="G85" s="14"/>
    </row>
    <row r="86" spans="1:7">
      <c r="A86" s="14"/>
      <c r="D86" s="14"/>
      <c r="E86" s="314"/>
      <c r="F86" s="314"/>
      <c r="G86" s="14"/>
    </row>
    <row r="87" spans="1:7">
      <c r="A87" s="14"/>
      <c r="D87" s="14"/>
      <c r="E87" s="314"/>
      <c r="F87" s="314"/>
      <c r="G87" s="14"/>
    </row>
    <row r="88" spans="1:7">
      <c r="A88" s="14"/>
      <c r="D88" s="14"/>
      <c r="E88" s="314"/>
      <c r="F88" s="314"/>
      <c r="G88" s="14"/>
    </row>
    <row r="89" spans="1:7">
      <c r="A89" s="14"/>
      <c r="D89" s="14"/>
      <c r="E89" s="314"/>
      <c r="F89" s="314"/>
      <c r="G89" s="14"/>
    </row>
    <row r="90" spans="1:7">
      <c r="A90" s="14"/>
      <c r="D90" s="14"/>
      <c r="E90" s="314"/>
      <c r="F90" s="314"/>
      <c r="G90" s="14"/>
    </row>
    <row r="91" spans="1:7">
      <c r="A91" s="14"/>
      <c r="D91" s="14"/>
      <c r="E91" s="314"/>
      <c r="F91" s="314"/>
      <c r="G91" s="14"/>
    </row>
    <row r="92" spans="1:7">
      <c r="A92" s="14"/>
      <c r="D92" s="14"/>
      <c r="E92" s="314"/>
      <c r="F92" s="314"/>
      <c r="G92" s="14"/>
    </row>
    <row r="93" spans="1:7">
      <c r="A93" s="14"/>
      <c r="D93" s="14"/>
      <c r="E93" s="314"/>
      <c r="F93" s="314"/>
      <c r="G93" s="14"/>
    </row>
  </sheetData>
  <mergeCells count="8">
    <mergeCell ref="A3:G3"/>
    <mergeCell ref="A4:G4"/>
    <mergeCell ref="A5:C5"/>
    <mergeCell ref="D5:G5"/>
    <mergeCell ref="A6:G6"/>
    <mergeCell ref="A7:G7"/>
    <mergeCell ref="A25:G25"/>
    <mergeCell ref="A58:G58"/>
  </mergeCells>
  <pageMargins left="0.511811024" right="0.511811024" top="0.787401575" bottom="0.787401575" header="0.31496062" footer="0.31496062"/>
  <pageSetup paperSize="9" scale="67" orientation="portrait"/>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filterMode="1"/>
  <dimension ref="A2:M74"/>
  <sheetViews>
    <sheetView showGridLines="0" view="pageBreakPreview" zoomScale="110" zoomScaleNormal="91" workbookViewId="0">
      <selection activeCell="D25" sqref="D25"/>
    </sheetView>
  </sheetViews>
  <sheetFormatPr defaultColWidth="9" defaultRowHeight="14.5"/>
  <cols>
    <col min="1" max="1" width="6.21818181818182" style="1" customWidth="1"/>
    <col min="2" max="2" width="11.7818181818182" style="1" customWidth="1"/>
    <col min="3" max="3" width="34.4454545454545" style="1" customWidth="1"/>
    <col min="4" max="4" width="7.78181818181818" style="1" customWidth="1"/>
    <col min="5" max="5" width="19.7818181818182" style="2" hidden="1" customWidth="1"/>
    <col min="6" max="6" width="17.4454545454545" style="3" hidden="1" customWidth="1"/>
    <col min="7" max="7" width="20.1090909090909" style="2" hidden="1" customWidth="1"/>
    <col min="8" max="8" width="17.2181818181818" style="3" customWidth="1"/>
    <col min="9" max="9" width="16.5545454545455" style="2" hidden="1" customWidth="1"/>
    <col min="10" max="11" width="18" style="4" customWidth="1"/>
    <col min="12" max="12" width="13" style="5" customWidth="1"/>
    <col min="13" max="13" width="13" style="6" customWidth="1"/>
    <col min="14" max="16384" width="8.89090909090909" style="6"/>
  </cols>
  <sheetData>
    <row r="2" ht="13.8" customHeight="1" spans="1:12">
      <c r="A2" s="7" t="s">
        <v>6540</v>
      </c>
      <c r="B2" s="7"/>
      <c r="C2" s="7"/>
      <c r="D2" s="7"/>
      <c r="E2" s="7"/>
      <c r="F2" s="7"/>
      <c r="G2" s="7"/>
      <c r="H2" s="7"/>
      <c r="I2" s="7"/>
      <c r="J2" s="7"/>
      <c r="K2" s="7"/>
      <c r="L2" s="7"/>
    </row>
    <row r="3" ht="39" hidden="1" customHeight="1" spans="1:9">
      <c r="A3" s="8" t="s">
        <v>1</v>
      </c>
      <c r="B3" s="8"/>
      <c r="C3" s="8"/>
      <c r="D3" s="8"/>
      <c r="E3" s="8"/>
      <c r="F3" s="8"/>
      <c r="G3" s="8"/>
      <c r="H3" s="8"/>
      <c r="I3" s="8"/>
    </row>
    <row r="4" ht="21" hidden="1" customHeight="1" spans="1:9">
      <c r="A4" s="9" t="s">
        <v>240</v>
      </c>
      <c r="B4" s="9"/>
      <c r="C4" s="9"/>
      <c r="D4" s="9"/>
      <c r="E4" s="10"/>
      <c r="F4" s="11"/>
      <c r="G4" s="12" t="s">
        <v>241</v>
      </c>
      <c r="H4" s="13">
        <v>0.2667</v>
      </c>
      <c r="I4" s="15"/>
    </row>
    <row r="5" ht="14.75" hidden="1" spans="1:9">
      <c r="A5" s="14" t="s">
        <v>242</v>
      </c>
      <c r="B5" s="14"/>
      <c r="C5" s="14"/>
      <c r="G5" s="15" t="s">
        <v>243</v>
      </c>
      <c r="H5" s="16">
        <v>0.119</v>
      </c>
      <c r="I5" s="61"/>
    </row>
    <row r="6" hidden="1" spans="1:12">
      <c r="A6" s="17" t="s">
        <v>244</v>
      </c>
      <c r="B6" s="18" t="s">
        <v>245</v>
      </c>
      <c r="C6" s="19" t="s">
        <v>8</v>
      </c>
      <c r="D6" s="18" t="s">
        <v>9</v>
      </c>
      <c r="E6" s="20" t="s">
        <v>246</v>
      </c>
      <c r="F6" s="21" t="s">
        <v>247</v>
      </c>
      <c r="G6" s="20" t="s">
        <v>248</v>
      </c>
      <c r="H6" s="21" t="s">
        <v>249</v>
      </c>
      <c r="I6" s="62" t="s">
        <v>250</v>
      </c>
      <c r="J6" s="63" t="s">
        <v>6541</v>
      </c>
      <c r="K6" s="64"/>
      <c r="L6" s="65" t="s">
        <v>6542</v>
      </c>
    </row>
    <row r="7" ht="14.4" hidden="1" customHeight="1" spans="1:12">
      <c r="A7" s="22" t="s">
        <v>251</v>
      </c>
      <c r="B7" s="23"/>
      <c r="C7" s="23"/>
      <c r="D7" s="23"/>
      <c r="E7" s="23"/>
      <c r="F7" s="23"/>
      <c r="G7" s="23"/>
      <c r="H7" s="23"/>
      <c r="I7" s="66">
        <f>SUM(I8:I25)</f>
        <v>2238368.69</v>
      </c>
      <c r="J7" s="67"/>
      <c r="K7" s="67"/>
      <c r="L7" s="30"/>
    </row>
    <row r="8" ht="40.2" hidden="1" customHeight="1" spans="1:12">
      <c r="A8" s="24" t="s">
        <v>252</v>
      </c>
      <c r="B8" s="25" t="s">
        <v>14</v>
      </c>
      <c r="C8" s="26" t="s">
        <v>15</v>
      </c>
      <c r="D8" s="24" t="s">
        <v>16</v>
      </c>
      <c r="E8" s="27">
        <f>TRUNC(0.28,2)</f>
        <v>0.28</v>
      </c>
      <c r="F8" s="28">
        <f>'MEMORIAL DESCRITIVO'!E9</f>
        <v>1438.1124</v>
      </c>
      <c r="G8" s="29">
        <f>ROUND((E8)+E8*H4,2)</f>
        <v>0.35</v>
      </c>
      <c r="H8" s="28">
        <f>F8*12</f>
        <v>17257.3488</v>
      </c>
      <c r="I8" s="29">
        <f>ROUND(G8*H8,2)</f>
        <v>6040.07</v>
      </c>
      <c r="J8" s="68">
        <f>I8/$I$70</f>
        <v>0.000940707256230622</v>
      </c>
      <c r="K8" s="68"/>
      <c r="L8" s="33"/>
    </row>
    <row r="9" ht="40.2" hidden="1" customHeight="1" spans="1:12">
      <c r="A9" s="30" t="s">
        <v>18</v>
      </c>
      <c r="B9" s="31" t="s">
        <v>19</v>
      </c>
      <c r="C9" s="32" t="s">
        <v>20</v>
      </c>
      <c r="D9" s="30" t="s">
        <v>16</v>
      </c>
      <c r="E9" s="33">
        <f>TRUNC(0.47,2)</f>
        <v>0.47</v>
      </c>
      <c r="F9" s="34">
        <f>'MEMORIAL DESCRITIVO'!E10</f>
        <v>12943.0116</v>
      </c>
      <c r="G9" s="29">
        <f>ROUND((E9)+E9*H4,2)</f>
        <v>0.6</v>
      </c>
      <c r="H9" s="28">
        <f>F9*12</f>
        <v>155316.1392</v>
      </c>
      <c r="I9" s="29">
        <f t="shared" ref="I9:I25" si="0">ROUND(G9*H9,2)</f>
        <v>93189.68</v>
      </c>
      <c r="J9" s="68">
        <f>I9/$I$70</f>
        <v>0.0145137735459704</v>
      </c>
      <c r="K9" s="68"/>
      <c r="L9" s="30"/>
    </row>
    <row r="10" ht="40.2" customHeight="1" spans="1:12">
      <c r="A10" s="35" t="s">
        <v>6543</v>
      </c>
      <c r="B10" s="36"/>
      <c r="C10" s="36"/>
      <c r="D10" s="36"/>
      <c r="E10" s="37"/>
      <c r="F10" s="37"/>
      <c r="G10" s="37"/>
      <c r="H10" s="36"/>
      <c r="I10" s="37"/>
      <c r="J10" s="36"/>
      <c r="K10" s="36"/>
      <c r="L10" s="69"/>
    </row>
    <row r="11" ht="40.2" customHeight="1" spans="1:12">
      <c r="A11" s="38" t="s">
        <v>6</v>
      </c>
      <c r="B11" s="39" t="s">
        <v>245</v>
      </c>
      <c r="C11" s="40" t="s">
        <v>6544</v>
      </c>
      <c r="D11" s="38" t="s">
        <v>109</v>
      </c>
      <c r="E11" s="33"/>
      <c r="F11" s="34"/>
      <c r="G11" s="29"/>
      <c r="H11" s="41" t="s">
        <v>249</v>
      </c>
      <c r="I11" s="29"/>
      <c r="J11" s="70" t="s">
        <v>6545</v>
      </c>
      <c r="K11" s="70" t="s">
        <v>6546</v>
      </c>
      <c r="L11" s="38" t="s">
        <v>6542</v>
      </c>
    </row>
    <row r="12" ht="24" hidden="1" spans="1:12">
      <c r="A12" s="42" t="s">
        <v>22</v>
      </c>
      <c r="B12" s="43" t="s">
        <v>23</v>
      </c>
      <c r="C12" s="44" t="s">
        <v>24</v>
      </c>
      <c r="D12" s="42" t="s">
        <v>16</v>
      </c>
      <c r="E12" s="33">
        <v>2.52</v>
      </c>
      <c r="F12" s="34">
        <f>'PONTOS DE ATENDIMENTO'!D33*30%</f>
        <v>7190.562</v>
      </c>
      <c r="G12" s="29">
        <f>ROUND((E12)+E12*H4,2)</f>
        <v>3.19</v>
      </c>
      <c r="H12" s="45">
        <f>F12*12</f>
        <v>86286.744</v>
      </c>
      <c r="I12" s="29">
        <f t="shared" si="0"/>
        <v>275254.71</v>
      </c>
      <c r="J12" s="71">
        <f t="shared" ref="J12:J25" si="1">I12/$I$70</f>
        <v>0.042869387773429</v>
      </c>
      <c r="K12" s="71">
        <v>0.5</v>
      </c>
      <c r="L12" s="45">
        <f>H12/2</f>
        <v>43143.372</v>
      </c>
    </row>
    <row r="13" ht="24" hidden="1" spans="1:12">
      <c r="A13" s="46" t="s">
        <v>26</v>
      </c>
      <c r="B13" s="43" t="s">
        <v>27</v>
      </c>
      <c r="C13" s="44" t="s">
        <v>28</v>
      </c>
      <c r="D13" s="46" t="s">
        <v>16</v>
      </c>
      <c r="E13" s="47">
        <f>TRUNC(0.93,2)</f>
        <v>0.93</v>
      </c>
      <c r="F13" s="34">
        <f>(F8+F9+F12)</f>
        <v>21571.686</v>
      </c>
      <c r="G13" s="33">
        <f>ROUND((E13)+E13*H4,2)</f>
        <v>1.18</v>
      </c>
      <c r="H13" s="45">
        <f>F13*12</f>
        <v>258860.232</v>
      </c>
      <c r="I13" s="29">
        <f t="shared" si="0"/>
        <v>305455.07</v>
      </c>
      <c r="J13" s="72">
        <f t="shared" si="1"/>
        <v>0.0475729256120264</v>
      </c>
      <c r="K13" s="71">
        <v>0.5</v>
      </c>
      <c r="L13" s="45">
        <f t="shared" ref="L13:L65" si="2">H13/2</f>
        <v>129430.116</v>
      </c>
    </row>
    <row r="14" ht="48" hidden="1" spans="1:12">
      <c r="A14" s="30" t="s">
        <v>30</v>
      </c>
      <c r="B14" s="48" t="s">
        <v>31</v>
      </c>
      <c r="C14" s="26" t="s">
        <v>32</v>
      </c>
      <c r="D14" s="30" t="s">
        <v>33</v>
      </c>
      <c r="E14" s="33">
        <v>115.82</v>
      </c>
      <c r="F14" s="34">
        <f>ROUND(('PONTOS DE ATENDIMENTO'!D35*15%)/(3*3)/4,0)</f>
        <v>10</v>
      </c>
      <c r="G14" s="33">
        <f>ROUND((E14)+E14*$H$4,2)</f>
        <v>146.71</v>
      </c>
      <c r="H14" s="34">
        <f>F14*12</f>
        <v>120</v>
      </c>
      <c r="I14" s="29">
        <f t="shared" si="0"/>
        <v>17605.2</v>
      </c>
      <c r="J14" s="68">
        <f t="shared" si="1"/>
        <v>0.00274191183006014</v>
      </c>
      <c r="K14" s="68"/>
      <c r="L14" s="73">
        <f t="shared" si="2"/>
        <v>60</v>
      </c>
    </row>
    <row r="15" ht="36" hidden="1" spans="1:12">
      <c r="A15" s="30" t="s">
        <v>35</v>
      </c>
      <c r="B15" s="48" t="s">
        <v>36</v>
      </c>
      <c r="C15" s="26" t="s">
        <v>37</v>
      </c>
      <c r="D15" s="30" t="s">
        <v>33</v>
      </c>
      <c r="E15" s="29">
        <v>320.43</v>
      </c>
      <c r="F15" s="34">
        <f>F14</f>
        <v>10</v>
      </c>
      <c r="G15" s="33">
        <f t="shared" ref="G15:G24" si="3">ROUND((E15)+E15*$H$4,2)</f>
        <v>405.89</v>
      </c>
      <c r="H15" s="34">
        <f t="shared" ref="H15:H25" si="4">F15*12</f>
        <v>120</v>
      </c>
      <c r="I15" s="29">
        <f t="shared" si="0"/>
        <v>48706.8</v>
      </c>
      <c r="J15" s="68">
        <f t="shared" si="1"/>
        <v>0.00758581277829125</v>
      </c>
      <c r="K15" s="68"/>
      <c r="L15" s="73">
        <f t="shared" si="2"/>
        <v>60</v>
      </c>
    </row>
    <row r="16" ht="36" hidden="1" spans="1:12">
      <c r="A16" s="30" t="s">
        <v>38</v>
      </c>
      <c r="B16" s="48" t="s">
        <v>39</v>
      </c>
      <c r="C16" s="26" t="s">
        <v>40</v>
      </c>
      <c r="D16" s="30" t="s">
        <v>33</v>
      </c>
      <c r="E16" s="33">
        <v>671.28</v>
      </c>
      <c r="F16" s="34">
        <f t="shared" ref="F16:F18" si="5">F15</f>
        <v>10</v>
      </c>
      <c r="G16" s="33">
        <f t="shared" si="3"/>
        <v>850.31</v>
      </c>
      <c r="H16" s="34">
        <f t="shared" si="4"/>
        <v>120</v>
      </c>
      <c r="I16" s="29">
        <f t="shared" si="0"/>
        <v>102037.2</v>
      </c>
      <c r="J16" s="68">
        <f t="shared" si="1"/>
        <v>0.0158917255007732</v>
      </c>
      <c r="K16" s="68"/>
      <c r="L16" s="73">
        <f t="shared" si="2"/>
        <v>60</v>
      </c>
    </row>
    <row r="17" ht="24" hidden="1" spans="1:12">
      <c r="A17" s="30" t="s">
        <v>41</v>
      </c>
      <c r="B17" s="31" t="s">
        <v>42</v>
      </c>
      <c r="C17" s="32" t="s">
        <v>43</v>
      </c>
      <c r="D17" s="30" t="s">
        <v>33</v>
      </c>
      <c r="E17" s="33">
        <v>30.71</v>
      </c>
      <c r="F17" s="34">
        <f t="shared" si="5"/>
        <v>10</v>
      </c>
      <c r="G17" s="33">
        <f t="shared" si="3"/>
        <v>38.9</v>
      </c>
      <c r="H17" s="34">
        <f t="shared" si="4"/>
        <v>120</v>
      </c>
      <c r="I17" s="29">
        <f t="shared" si="0"/>
        <v>4668</v>
      </c>
      <c r="J17" s="68">
        <f t="shared" si="1"/>
        <v>0.00072701499686006</v>
      </c>
      <c r="K17" s="68"/>
      <c r="L17" s="73">
        <f t="shared" si="2"/>
        <v>60</v>
      </c>
    </row>
    <row r="18" ht="36" hidden="1" spans="1:12">
      <c r="A18" s="30" t="s">
        <v>44</v>
      </c>
      <c r="B18" s="30" t="s">
        <v>45</v>
      </c>
      <c r="C18" s="49" t="s">
        <v>46</v>
      </c>
      <c r="D18" s="30" t="s">
        <v>33</v>
      </c>
      <c r="E18" s="33">
        <v>73.45</v>
      </c>
      <c r="F18" s="34">
        <f t="shared" si="5"/>
        <v>10</v>
      </c>
      <c r="G18" s="33">
        <f t="shared" si="3"/>
        <v>93.04</v>
      </c>
      <c r="H18" s="34">
        <f t="shared" si="4"/>
        <v>120</v>
      </c>
      <c r="I18" s="29">
        <f t="shared" si="0"/>
        <v>11164.8</v>
      </c>
      <c r="J18" s="68">
        <f t="shared" si="1"/>
        <v>0.00173885540637172</v>
      </c>
      <c r="K18" s="68"/>
      <c r="L18" s="73">
        <f t="shared" si="2"/>
        <v>60</v>
      </c>
    </row>
    <row r="19" ht="36" hidden="1" spans="1:12">
      <c r="A19" s="30" t="s">
        <v>48</v>
      </c>
      <c r="B19" s="50" t="s">
        <v>49</v>
      </c>
      <c r="C19" s="49" t="s">
        <v>50</v>
      </c>
      <c r="D19" s="30" t="s">
        <v>33</v>
      </c>
      <c r="E19" s="33">
        <v>144.17</v>
      </c>
      <c r="F19" s="34">
        <f t="shared" ref="F19:F22" si="6">F18</f>
        <v>10</v>
      </c>
      <c r="G19" s="33">
        <f t="shared" si="3"/>
        <v>182.62</v>
      </c>
      <c r="H19" s="34">
        <f t="shared" si="4"/>
        <v>120</v>
      </c>
      <c r="I19" s="29">
        <f t="shared" si="0"/>
        <v>21914.4</v>
      </c>
      <c r="J19" s="68">
        <f t="shared" si="1"/>
        <v>0.00341304572561913</v>
      </c>
      <c r="K19" s="68"/>
      <c r="L19" s="73">
        <f t="shared" si="2"/>
        <v>60</v>
      </c>
    </row>
    <row r="20" ht="36" hidden="1" spans="1:12">
      <c r="A20" s="30" t="s">
        <v>51</v>
      </c>
      <c r="B20" s="50" t="s">
        <v>52</v>
      </c>
      <c r="C20" s="49" t="s">
        <v>53</v>
      </c>
      <c r="D20" s="30" t="s">
        <v>33</v>
      </c>
      <c r="E20" s="33">
        <v>386.42</v>
      </c>
      <c r="F20" s="34">
        <f t="shared" si="6"/>
        <v>10</v>
      </c>
      <c r="G20" s="33">
        <f t="shared" si="3"/>
        <v>489.48</v>
      </c>
      <c r="H20" s="34">
        <f t="shared" si="4"/>
        <v>120</v>
      </c>
      <c r="I20" s="29">
        <f t="shared" si="0"/>
        <v>58737.6</v>
      </c>
      <c r="J20" s="68">
        <f t="shared" si="1"/>
        <v>0.00914805400162113</v>
      </c>
      <c r="K20" s="68"/>
      <c r="L20" s="73">
        <f t="shared" si="2"/>
        <v>60</v>
      </c>
    </row>
    <row r="21" ht="48" hidden="1" spans="1:12">
      <c r="A21" s="30" t="s">
        <v>54</v>
      </c>
      <c r="B21" s="30" t="s">
        <v>55</v>
      </c>
      <c r="C21" s="49" t="s">
        <v>56</v>
      </c>
      <c r="D21" s="30" t="s">
        <v>33</v>
      </c>
      <c r="E21" s="33">
        <v>136.51</v>
      </c>
      <c r="F21" s="34">
        <f t="shared" si="6"/>
        <v>10</v>
      </c>
      <c r="G21" s="33">
        <f t="shared" si="3"/>
        <v>172.92</v>
      </c>
      <c r="H21" s="34">
        <f t="shared" si="4"/>
        <v>120</v>
      </c>
      <c r="I21" s="29">
        <f t="shared" si="0"/>
        <v>20750.4</v>
      </c>
      <c r="J21" s="68">
        <f t="shared" si="1"/>
        <v>0.00323175920969259</v>
      </c>
      <c r="K21" s="68"/>
      <c r="L21" s="73">
        <f t="shared" si="2"/>
        <v>60</v>
      </c>
    </row>
    <row r="22" ht="48" hidden="1" spans="1:12">
      <c r="A22" s="30" t="s">
        <v>57</v>
      </c>
      <c r="B22" s="50" t="s">
        <v>58</v>
      </c>
      <c r="C22" s="49" t="s">
        <v>59</v>
      </c>
      <c r="D22" s="30" t="s">
        <v>33</v>
      </c>
      <c r="E22" s="33">
        <v>226.56</v>
      </c>
      <c r="F22" s="34">
        <f t="shared" si="6"/>
        <v>10</v>
      </c>
      <c r="G22" s="33">
        <f t="shared" si="3"/>
        <v>286.98</v>
      </c>
      <c r="H22" s="34">
        <f t="shared" si="4"/>
        <v>120</v>
      </c>
      <c r="I22" s="29">
        <f t="shared" si="0"/>
        <v>34437.6</v>
      </c>
      <c r="J22" s="68">
        <f t="shared" si="1"/>
        <v>0.00536346436501028</v>
      </c>
      <c r="K22" s="68"/>
      <c r="L22" s="73">
        <f t="shared" si="2"/>
        <v>60</v>
      </c>
    </row>
    <row r="23" ht="24" spans="1:12">
      <c r="A23" s="42" t="s">
        <v>60</v>
      </c>
      <c r="B23" s="43" t="s">
        <v>61</v>
      </c>
      <c r="C23" s="43" t="s">
        <v>62</v>
      </c>
      <c r="D23" s="42" t="s">
        <v>63</v>
      </c>
      <c r="E23" s="51">
        <v>4.05</v>
      </c>
      <c r="F23" s="28">
        <f>(((F8+F9+F12)*0.01)+((F14+F15+F16+F17+F18+F19+F20+F21+F22)*0.05))*30</f>
        <v>6606.5058</v>
      </c>
      <c r="G23" s="33">
        <f t="shared" si="3"/>
        <v>5.13</v>
      </c>
      <c r="H23" s="45">
        <f t="shared" si="4"/>
        <v>79278.0696</v>
      </c>
      <c r="I23" s="29">
        <f t="shared" si="0"/>
        <v>406696.5</v>
      </c>
      <c r="J23" s="72">
        <f t="shared" si="1"/>
        <v>0.0633407143681443</v>
      </c>
      <c r="K23" s="71">
        <v>0.5</v>
      </c>
      <c r="L23" s="45">
        <f t="shared" si="2"/>
        <v>39639.0348</v>
      </c>
    </row>
    <row r="24" ht="24" hidden="1" spans="1:12">
      <c r="A24" s="30" t="s">
        <v>65</v>
      </c>
      <c r="B24" s="31" t="s">
        <v>66</v>
      </c>
      <c r="C24" s="32" t="s">
        <v>67</v>
      </c>
      <c r="D24" s="30" t="s">
        <v>68</v>
      </c>
      <c r="E24" s="51">
        <v>21.21</v>
      </c>
      <c r="F24" s="34">
        <f>F23/30</f>
        <v>220.21686</v>
      </c>
      <c r="G24" s="33">
        <f t="shared" si="3"/>
        <v>26.87</v>
      </c>
      <c r="H24" s="34">
        <f t="shared" si="4"/>
        <v>2642.60232</v>
      </c>
      <c r="I24" s="29">
        <f t="shared" si="0"/>
        <v>71006.72</v>
      </c>
      <c r="J24" s="68">
        <f t="shared" si="1"/>
        <v>0.0110589010963674</v>
      </c>
      <c r="K24" s="68"/>
      <c r="L24" s="73">
        <f t="shared" si="2"/>
        <v>1321.30116</v>
      </c>
    </row>
    <row r="25" ht="36" spans="1:13">
      <c r="A25" s="42" t="s">
        <v>70</v>
      </c>
      <c r="B25" s="43" t="s">
        <v>71</v>
      </c>
      <c r="C25" s="43" t="s">
        <v>72</v>
      </c>
      <c r="D25" s="42" t="s">
        <v>73</v>
      </c>
      <c r="E25" s="33">
        <f>'Composicao IRRIGACAO'!H20</f>
        <v>26.1</v>
      </c>
      <c r="F25" s="34">
        <f>('PONTOS DE ATENDIMENTO'!D33*4*2)/100</f>
        <v>1917.4832</v>
      </c>
      <c r="G25" s="33">
        <f>ROUND((E25)+E25*H4,2)</f>
        <v>33.06</v>
      </c>
      <c r="H25" s="45">
        <f t="shared" si="4"/>
        <v>23009.7984</v>
      </c>
      <c r="I25" s="29">
        <f t="shared" si="0"/>
        <v>760703.94</v>
      </c>
      <c r="J25" s="72">
        <f t="shared" si="1"/>
        <v>0.118475401146216</v>
      </c>
      <c r="K25" s="71">
        <v>0.5</v>
      </c>
      <c r="L25" s="45">
        <f t="shared" si="2"/>
        <v>11504.8992</v>
      </c>
      <c r="M25" s="74"/>
    </row>
    <row r="26" hidden="1" spans="1:12">
      <c r="A26" s="9" t="s">
        <v>75</v>
      </c>
      <c r="B26" s="9"/>
      <c r="C26" s="9"/>
      <c r="D26" s="9"/>
      <c r="E26" s="9"/>
      <c r="F26" s="9"/>
      <c r="G26" s="9"/>
      <c r="I26" s="75">
        <f>SUM(I27:I58)</f>
        <v>3200879.78</v>
      </c>
      <c r="J26" s="76"/>
      <c r="K26" s="76"/>
      <c r="L26" s="73">
        <f t="shared" si="2"/>
        <v>0</v>
      </c>
    </row>
    <row r="27" ht="60" hidden="1" spans="1:12">
      <c r="A27" s="30" t="s">
        <v>76</v>
      </c>
      <c r="B27" s="31" t="s">
        <v>77</v>
      </c>
      <c r="C27" s="32" t="s">
        <v>78</v>
      </c>
      <c r="D27" s="30" t="s">
        <v>79</v>
      </c>
      <c r="E27" s="33">
        <v>1439.95</v>
      </c>
      <c r="F27" s="34">
        <v>2</v>
      </c>
      <c r="G27" s="33">
        <f>ROUND((E27)+E27*H4,2)</f>
        <v>1823.98</v>
      </c>
      <c r="H27" s="34">
        <f t="shared" ref="H27:H58" si="7">F27*12</f>
        <v>24</v>
      </c>
      <c r="I27" s="33">
        <f>ROUND(G27*H27,2)</f>
        <v>43775.52</v>
      </c>
      <c r="J27" s="77">
        <f t="shared" ref="J27:J58" si="8">I27/$I$70</f>
        <v>0.00681779338803502</v>
      </c>
      <c r="K27" s="77"/>
      <c r="L27" s="73">
        <f t="shared" si="2"/>
        <v>12</v>
      </c>
    </row>
    <row r="28" ht="36" hidden="1" spans="1:12">
      <c r="A28" s="30" t="s">
        <v>81</v>
      </c>
      <c r="B28" s="31" t="s">
        <v>82</v>
      </c>
      <c r="C28" s="32" t="s">
        <v>83</v>
      </c>
      <c r="D28" s="30" t="s">
        <v>16</v>
      </c>
      <c r="E28" s="33">
        <v>3.05</v>
      </c>
      <c r="F28" s="34">
        <f>('PONTOS DE ATENDIMENTO'!D35*25%)+('PONTOS DE ATENDIMENTO'!D35*30%)+('PONTOS DE ATENDIMENTO'!D35*25%)+('PONTOS DE ATENDIMENTO'!D35*15%)+('PONTOS DE ATENDIMENTO'!D35*5%)</f>
        <v>2396.854</v>
      </c>
      <c r="G28" s="33">
        <f>ROUND((E28)+E28*H5,2)</f>
        <v>3.41</v>
      </c>
      <c r="H28" s="34">
        <f t="shared" si="7"/>
        <v>28762.248</v>
      </c>
      <c r="I28" s="33">
        <f>ROUND(G28*H28,2)</f>
        <v>98079.27</v>
      </c>
      <c r="J28" s="68">
        <f t="shared" si="8"/>
        <v>0.0152752999509612</v>
      </c>
      <c r="K28" s="68"/>
      <c r="L28" s="73">
        <f t="shared" si="2"/>
        <v>14381.124</v>
      </c>
    </row>
    <row r="29" ht="36" hidden="1" spans="1:12">
      <c r="A29" s="30" t="s">
        <v>85</v>
      </c>
      <c r="B29" s="31" t="s">
        <v>86</v>
      </c>
      <c r="C29" s="32" t="s">
        <v>87</v>
      </c>
      <c r="D29" s="30" t="s">
        <v>88</v>
      </c>
      <c r="E29" s="34">
        <v>1.21</v>
      </c>
      <c r="F29" s="34">
        <f>(250*F28/1)/1000</f>
        <v>599.2135</v>
      </c>
      <c r="G29" s="33">
        <f>ROUND((E29)+E29*H4,2)</f>
        <v>1.53</v>
      </c>
      <c r="H29" s="34">
        <f t="shared" si="7"/>
        <v>7190.562</v>
      </c>
      <c r="I29" s="33">
        <f>ROUND(G29*H29,2)</f>
        <v>11001.56</v>
      </c>
      <c r="J29" s="68">
        <f t="shared" si="8"/>
        <v>0.00171343168570175</v>
      </c>
      <c r="K29" s="68"/>
      <c r="L29" s="73">
        <f t="shared" si="2"/>
        <v>3595.281</v>
      </c>
    </row>
    <row r="30" ht="24" hidden="1" spans="1:12">
      <c r="A30" s="30" t="s">
        <v>90</v>
      </c>
      <c r="B30" s="31" t="s">
        <v>91</v>
      </c>
      <c r="C30" s="32" t="s">
        <v>92</v>
      </c>
      <c r="D30" s="30" t="s">
        <v>68</v>
      </c>
      <c r="E30" s="34">
        <v>435.75</v>
      </c>
      <c r="F30" s="52">
        <f>ROUND(F29/400,0)</f>
        <v>1</v>
      </c>
      <c r="G30" s="33">
        <f>ROUND((E30)+E30*H5,2)</f>
        <v>487.6</v>
      </c>
      <c r="H30" s="34">
        <f t="shared" si="7"/>
        <v>12</v>
      </c>
      <c r="I30" s="33">
        <f t="shared" ref="I30:I34" si="9">ROUND(G30*H30,2)</f>
        <v>5851.2</v>
      </c>
      <c r="J30" s="68">
        <f t="shared" si="8"/>
        <v>0.000911291805832815</v>
      </c>
      <c r="K30" s="68"/>
      <c r="L30" s="73">
        <f t="shared" si="2"/>
        <v>6</v>
      </c>
    </row>
    <row r="31" ht="36" hidden="1" spans="1:12">
      <c r="A31" s="30" t="s">
        <v>94</v>
      </c>
      <c r="B31" s="31" t="s">
        <v>95</v>
      </c>
      <c r="C31" s="32" t="s">
        <v>96</v>
      </c>
      <c r="D31" s="30" t="s">
        <v>16</v>
      </c>
      <c r="E31" s="33">
        <v>306.76</v>
      </c>
      <c r="F31" s="34">
        <f>F42+F52</f>
        <v>53</v>
      </c>
      <c r="G31" s="33">
        <f>ROUND((E31)+E31*H4,2)</f>
        <v>388.57</v>
      </c>
      <c r="H31" s="34">
        <f t="shared" si="7"/>
        <v>636</v>
      </c>
      <c r="I31" s="33">
        <f t="shared" si="9"/>
        <v>247130.52</v>
      </c>
      <c r="J31" s="68">
        <f t="shared" si="8"/>
        <v>0.0384892018470062</v>
      </c>
      <c r="K31" s="68"/>
      <c r="L31" s="73">
        <f t="shared" si="2"/>
        <v>318</v>
      </c>
    </row>
    <row r="32" ht="24" hidden="1" spans="1:12">
      <c r="A32" s="30" t="s">
        <v>98</v>
      </c>
      <c r="B32" s="31" t="s">
        <v>99</v>
      </c>
      <c r="C32" s="32" t="s">
        <v>100</v>
      </c>
      <c r="D32" s="30" t="s">
        <v>88</v>
      </c>
      <c r="E32" s="33">
        <v>29.98</v>
      </c>
      <c r="F32" s="34">
        <f>(((F42+F52))*10)/1000</f>
        <v>0.53</v>
      </c>
      <c r="G32" s="33">
        <f>ROUND((E32)+E32*H5,2)</f>
        <v>33.55</v>
      </c>
      <c r="H32" s="34">
        <f t="shared" si="7"/>
        <v>6.36</v>
      </c>
      <c r="I32" s="33">
        <f t="shared" si="9"/>
        <v>213.38</v>
      </c>
      <c r="J32" s="68">
        <f t="shared" si="8"/>
        <v>3.323274636461e-5</v>
      </c>
      <c r="K32" s="68"/>
      <c r="L32" s="73">
        <f t="shared" si="2"/>
        <v>3.18</v>
      </c>
    </row>
    <row r="33" ht="24" hidden="1" spans="1:12">
      <c r="A33" s="30" t="s">
        <v>102</v>
      </c>
      <c r="B33" s="31" t="s">
        <v>103</v>
      </c>
      <c r="C33" s="32" t="s">
        <v>104</v>
      </c>
      <c r="D33" s="30" t="s">
        <v>16</v>
      </c>
      <c r="E33" s="33">
        <v>17.81</v>
      </c>
      <c r="F33" s="34">
        <f>('PONTOS DE ATENDIMENTO'!D35*25%)</f>
        <v>599.2135</v>
      </c>
      <c r="G33" s="33">
        <f>ROUND((E33)+E33*H4,2)</f>
        <v>22.56</v>
      </c>
      <c r="H33" s="34">
        <f t="shared" si="7"/>
        <v>7190.562</v>
      </c>
      <c r="I33" s="33">
        <f t="shared" si="9"/>
        <v>162219.08</v>
      </c>
      <c r="J33" s="68">
        <f t="shared" si="8"/>
        <v>0.0252647180670184</v>
      </c>
      <c r="K33" s="68"/>
      <c r="L33" s="73">
        <f t="shared" si="2"/>
        <v>3595.281</v>
      </c>
    </row>
    <row r="34" ht="36" spans="1:12">
      <c r="A34" s="42" t="s">
        <v>106</v>
      </c>
      <c r="B34" s="43" t="s">
        <v>254</v>
      </c>
      <c r="C34" s="43" t="s">
        <v>108</v>
      </c>
      <c r="D34" s="42" t="s">
        <v>109</v>
      </c>
      <c r="E34" s="33">
        <v>11.33</v>
      </c>
      <c r="F34" s="34">
        <f>TRUNC('PONTOS DE ATENDIMENTO'!D35*30%*6,0)</f>
        <v>4314</v>
      </c>
      <c r="G34" s="33">
        <f>ROUND((E34)+E34*H4,2)</f>
        <v>14.35</v>
      </c>
      <c r="H34" s="45">
        <f t="shared" si="7"/>
        <v>51768</v>
      </c>
      <c r="I34" s="33">
        <f t="shared" si="9"/>
        <v>742870.8</v>
      </c>
      <c r="J34" s="72">
        <f t="shared" si="8"/>
        <v>0.115697988930898</v>
      </c>
      <c r="K34" s="71">
        <v>0.5</v>
      </c>
      <c r="L34" s="45">
        <f t="shared" si="2"/>
        <v>25884</v>
      </c>
    </row>
    <row r="35" ht="24" hidden="1" spans="1:12">
      <c r="A35" s="42" t="s">
        <v>111</v>
      </c>
      <c r="B35" s="43" t="s">
        <v>112</v>
      </c>
      <c r="C35" s="44" t="s">
        <v>113</v>
      </c>
      <c r="D35" s="42" t="s">
        <v>109</v>
      </c>
      <c r="E35" s="33">
        <v>9</v>
      </c>
      <c r="F35" s="34">
        <f>F34/2</f>
        <v>2157</v>
      </c>
      <c r="G35" s="33">
        <f>ROUND((E35)+E35*H5,2)</f>
        <v>10.07</v>
      </c>
      <c r="H35" s="45">
        <f t="shared" si="7"/>
        <v>25884</v>
      </c>
      <c r="I35" s="33">
        <f t="shared" ref="I35:I42" si="10">ROUND(G35*H35,2)</f>
        <v>260651.88</v>
      </c>
      <c r="J35" s="72">
        <f t="shared" si="8"/>
        <v>0.0405950783461373</v>
      </c>
      <c r="K35" s="71">
        <v>0.5</v>
      </c>
      <c r="L35" s="45">
        <f t="shared" si="2"/>
        <v>12942</v>
      </c>
    </row>
    <row r="36" ht="24" hidden="1" spans="1:12">
      <c r="A36" s="42" t="s">
        <v>115</v>
      </c>
      <c r="B36" s="43" t="s">
        <v>116</v>
      </c>
      <c r="C36" s="44" t="s">
        <v>117</v>
      </c>
      <c r="D36" s="42" t="s">
        <v>109</v>
      </c>
      <c r="E36" s="33">
        <v>9</v>
      </c>
      <c r="F36" s="34">
        <f>F34/2</f>
        <v>2157</v>
      </c>
      <c r="G36" s="33">
        <f>ROUND((E36)+E36*H5,2)</f>
        <v>10.07</v>
      </c>
      <c r="H36" s="45">
        <f t="shared" si="7"/>
        <v>25884</v>
      </c>
      <c r="I36" s="33">
        <f t="shared" si="10"/>
        <v>260651.88</v>
      </c>
      <c r="J36" s="72">
        <f t="shared" si="8"/>
        <v>0.0405950783461373</v>
      </c>
      <c r="K36" s="71">
        <v>0.5</v>
      </c>
      <c r="L36" s="45">
        <f t="shared" si="2"/>
        <v>12942</v>
      </c>
    </row>
    <row r="37" ht="24" hidden="1" spans="1:12">
      <c r="A37" s="30" t="s">
        <v>118</v>
      </c>
      <c r="B37" s="31" t="s">
        <v>119</v>
      </c>
      <c r="C37" s="32" t="s">
        <v>120</v>
      </c>
      <c r="D37" s="30" t="s">
        <v>16</v>
      </c>
      <c r="E37" s="33">
        <v>25.21</v>
      </c>
      <c r="F37" s="34">
        <f>'PONTOS DE ATENDIMENTO'!D35*25%</f>
        <v>599.2135</v>
      </c>
      <c r="G37" s="33">
        <f>ROUND((E37)+E37*H4,2)</f>
        <v>31.93</v>
      </c>
      <c r="H37" s="34">
        <f t="shared" si="7"/>
        <v>7190.562</v>
      </c>
      <c r="I37" s="33">
        <f t="shared" si="10"/>
        <v>229594.64</v>
      </c>
      <c r="J37" s="68">
        <f t="shared" si="8"/>
        <v>0.0357580862207983</v>
      </c>
      <c r="K37" s="68"/>
      <c r="L37" s="73">
        <f t="shared" si="2"/>
        <v>3595.281</v>
      </c>
    </row>
    <row r="38" ht="24" hidden="1" spans="1:12">
      <c r="A38" s="30" t="s">
        <v>122</v>
      </c>
      <c r="B38" s="31" t="s">
        <v>123</v>
      </c>
      <c r="C38" s="32" t="s">
        <v>124</v>
      </c>
      <c r="D38" s="30" t="s">
        <v>16</v>
      </c>
      <c r="E38" s="33">
        <v>90.5</v>
      </c>
      <c r="F38" s="34">
        <f>F37/4</f>
        <v>149.803375</v>
      </c>
      <c r="G38" s="33">
        <f>ROUND((E38)+E38*H5,2)</f>
        <v>101.27</v>
      </c>
      <c r="H38" s="34">
        <f t="shared" si="7"/>
        <v>1797.6405</v>
      </c>
      <c r="I38" s="33">
        <f t="shared" si="10"/>
        <v>182047.05</v>
      </c>
      <c r="J38" s="68">
        <f t="shared" si="8"/>
        <v>0.0283528139426164</v>
      </c>
      <c r="K38" s="68"/>
      <c r="L38" s="73">
        <f t="shared" si="2"/>
        <v>898.82025</v>
      </c>
    </row>
    <row r="39" ht="24" hidden="1" spans="1:12">
      <c r="A39" s="30" t="s">
        <v>126</v>
      </c>
      <c r="B39" s="31" t="s">
        <v>127</v>
      </c>
      <c r="C39" s="32" t="s">
        <v>128</v>
      </c>
      <c r="D39" s="30" t="s">
        <v>16</v>
      </c>
      <c r="E39" s="33">
        <v>100</v>
      </c>
      <c r="F39" s="34">
        <f>F38</f>
        <v>149.803375</v>
      </c>
      <c r="G39" s="33">
        <f>ROUND((E39)+E39*H5,2)</f>
        <v>111.9</v>
      </c>
      <c r="H39" s="34">
        <f t="shared" si="7"/>
        <v>1797.6405</v>
      </c>
      <c r="I39" s="33">
        <f t="shared" si="10"/>
        <v>201155.97</v>
      </c>
      <c r="J39" s="68">
        <f t="shared" si="8"/>
        <v>0.0313289217861894</v>
      </c>
      <c r="K39" s="68"/>
      <c r="L39" s="73">
        <f t="shared" si="2"/>
        <v>898.82025</v>
      </c>
    </row>
    <row r="40" ht="24" hidden="1" spans="1:12">
      <c r="A40" s="30" t="s">
        <v>129</v>
      </c>
      <c r="B40" s="31" t="s">
        <v>130</v>
      </c>
      <c r="C40" s="32" t="s">
        <v>131</v>
      </c>
      <c r="D40" s="30" t="s">
        <v>16</v>
      </c>
      <c r="E40" s="33">
        <v>21.5</v>
      </c>
      <c r="F40" s="34">
        <f>F39</f>
        <v>149.803375</v>
      </c>
      <c r="G40" s="33">
        <f>ROUND((E40)+E40*H5,2)</f>
        <v>24.06</v>
      </c>
      <c r="H40" s="34">
        <f t="shared" si="7"/>
        <v>1797.6405</v>
      </c>
      <c r="I40" s="33">
        <f t="shared" si="10"/>
        <v>43251.23</v>
      </c>
      <c r="J40" s="68">
        <f t="shared" si="8"/>
        <v>0.00673613814109763</v>
      </c>
      <c r="K40" s="68"/>
      <c r="L40" s="73">
        <f t="shared" si="2"/>
        <v>898.82025</v>
      </c>
    </row>
    <row r="41" ht="24" hidden="1" spans="1:12">
      <c r="A41" s="30" t="s">
        <v>132</v>
      </c>
      <c r="B41" s="31" t="s">
        <v>133</v>
      </c>
      <c r="C41" s="32" t="s">
        <v>134</v>
      </c>
      <c r="D41" s="30" t="s">
        <v>16</v>
      </c>
      <c r="E41" s="33">
        <v>87.5</v>
      </c>
      <c r="F41" s="34">
        <f>F40</f>
        <v>149.803375</v>
      </c>
      <c r="G41" s="33">
        <f>ROUND((E41)+E41*H5,2)</f>
        <v>97.91</v>
      </c>
      <c r="H41" s="34">
        <f t="shared" si="7"/>
        <v>1797.6405</v>
      </c>
      <c r="I41" s="33">
        <f t="shared" si="10"/>
        <v>176006.98</v>
      </c>
      <c r="J41" s="68">
        <f t="shared" si="8"/>
        <v>0.0274121066863857</v>
      </c>
      <c r="K41" s="68"/>
      <c r="L41" s="73">
        <f t="shared" si="2"/>
        <v>898.82025</v>
      </c>
    </row>
    <row r="42" ht="36" hidden="1" spans="1:12">
      <c r="A42" s="30" t="s">
        <v>135</v>
      </c>
      <c r="B42" s="31" t="s">
        <v>136</v>
      </c>
      <c r="C42" s="53" t="s">
        <v>137</v>
      </c>
      <c r="D42" s="30" t="s">
        <v>109</v>
      </c>
      <c r="E42" s="33">
        <v>26.33</v>
      </c>
      <c r="F42" s="34">
        <f>ROUND('PONTOS DE ATENDIMENTO'!D35*15%/(3*3),0)</f>
        <v>40</v>
      </c>
      <c r="G42" s="33">
        <f>ROUND((E42)+E42*H4,2)</f>
        <v>33.35</v>
      </c>
      <c r="H42" s="34">
        <f t="shared" si="7"/>
        <v>480</v>
      </c>
      <c r="I42" s="33">
        <f t="shared" si="10"/>
        <v>16008</v>
      </c>
      <c r="J42" s="68">
        <f t="shared" si="8"/>
        <v>0.00249315682727846</v>
      </c>
      <c r="K42" s="68"/>
      <c r="L42" s="73">
        <f t="shared" si="2"/>
        <v>240</v>
      </c>
    </row>
    <row r="43" ht="24" hidden="1" spans="1:12">
      <c r="A43" s="30" t="s">
        <v>139</v>
      </c>
      <c r="B43" s="31" t="s">
        <v>140</v>
      </c>
      <c r="C43" s="32" t="s">
        <v>141</v>
      </c>
      <c r="D43" s="30" t="s">
        <v>109</v>
      </c>
      <c r="E43" s="33">
        <v>150</v>
      </c>
      <c r="F43" s="34">
        <f>F42/10</f>
        <v>4</v>
      </c>
      <c r="G43" s="33">
        <f>ROUND((E43)+E43*H5,2)</f>
        <v>167.85</v>
      </c>
      <c r="H43" s="34">
        <f t="shared" si="7"/>
        <v>48</v>
      </c>
      <c r="I43" s="33">
        <f t="shared" ref="I43:I52" si="11">ROUND(G43*H43,2)</f>
        <v>8056.8</v>
      </c>
      <c r="J43" s="68">
        <f t="shared" si="8"/>
        <v>0.00125480171951631</v>
      </c>
      <c r="K43" s="68"/>
      <c r="L43" s="73">
        <f t="shared" si="2"/>
        <v>24</v>
      </c>
    </row>
    <row r="44" ht="36" hidden="1" spans="1:12">
      <c r="A44" s="30" t="s">
        <v>143</v>
      </c>
      <c r="B44" s="31" t="s">
        <v>144</v>
      </c>
      <c r="C44" s="32" t="s">
        <v>145</v>
      </c>
      <c r="D44" s="30" t="s">
        <v>109</v>
      </c>
      <c r="E44" s="33">
        <v>150</v>
      </c>
      <c r="F44" s="34">
        <f>F43</f>
        <v>4</v>
      </c>
      <c r="G44" s="33">
        <f>ROUND((E44)+E44*H5,2)</f>
        <v>167.85</v>
      </c>
      <c r="H44" s="34">
        <f t="shared" si="7"/>
        <v>48</v>
      </c>
      <c r="I44" s="33">
        <f t="shared" si="11"/>
        <v>8056.8</v>
      </c>
      <c r="J44" s="68">
        <f t="shared" si="8"/>
        <v>0.00125480171951631</v>
      </c>
      <c r="K44" s="68"/>
      <c r="L44" s="73">
        <f t="shared" si="2"/>
        <v>24</v>
      </c>
    </row>
    <row r="45" ht="24" hidden="1" spans="1:12">
      <c r="A45" s="30" t="s">
        <v>146</v>
      </c>
      <c r="B45" s="31" t="s">
        <v>147</v>
      </c>
      <c r="C45" s="32" t="s">
        <v>148</v>
      </c>
      <c r="D45" s="30" t="s">
        <v>109</v>
      </c>
      <c r="E45" s="33">
        <v>149</v>
      </c>
      <c r="F45" s="34">
        <f>F44</f>
        <v>4</v>
      </c>
      <c r="G45" s="33">
        <f>ROUND((E45)+E45*H5,2)</f>
        <v>166.73</v>
      </c>
      <c r="H45" s="34">
        <f t="shared" si="7"/>
        <v>48</v>
      </c>
      <c r="I45" s="33">
        <f t="shared" si="11"/>
        <v>8003.04</v>
      </c>
      <c r="J45" s="68">
        <f t="shared" si="8"/>
        <v>0.00124642889898692</v>
      </c>
      <c r="K45" s="68"/>
      <c r="L45" s="73">
        <f t="shared" si="2"/>
        <v>24</v>
      </c>
    </row>
    <row r="46" ht="24" hidden="1" spans="1:12">
      <c r="A46" s="30" t="s">
        <v>150</v>
      </c>
      <c r="B46" s="31" t="s">
        <v>151</v>
      </c>
      <c r="C46" s="32" t="s">
        <v>152</v>
      </c>
      <c r="D46" s="30" t="s">
        <v>109</v>
      </c>
      <c r="E46" s="33">
        <v>149</v>
      </c>
      <c r="F46" s="34">
        <f>F45</f>
        <v>4</v>
      </c>
      <c r="G46" s="33">
        <f>ROUND((E46)+E46*H5,2)</f>
        <v>166.73</v>
      </c>
      <c r="H46" s="34">
        <f t="shared" si="7"/>
        <v>48</v>
      </c>
      <c r="I46" s="33">
        <f t="shared" si="11"/>
        <v>8003.04</v>
      </c>
      <c r="J46" s="68">
        <f t="shared" si="8"/>
        <v>0.00124642889898692</v>
      </c>
      <c r="K46" s="68"/>
      <c r="L46" s="73">
        <f t="shared" si="2"/>
        <v>24</v>
      </c>
    </row>
    <row r="47" ht="24" hidden="1" spans="1:12">
      <c r="A47" s="30" t="s">
        <v>154</v>
      </c>
      <c r="B47" s="31" t="s">
        <v>155</v>
      </c>
      <c r="C47" s="32" t="s">
        <v>156</v>
      </c>
      <c r="D47" s="30" t="s">
        <v>109</v>
      </c>
      <c r="E47" s="33">
        <v>159</v>
      </c>
      <c r="F47" s="34">
        <f>F46</f>
        <v>4</v>
      </c>
      <c r="G47" s="33">
        <f>ROUND((E47)+E47*H5,2)</f>
        <v>177.92</v>
      </c>
      <c r="H47" s="34">
        <f t="shared" si="7"/>
        <v>48</v>
      </c>
      <c r="I47" s="33">
        <f t="shared" si="11"/>
        <v>8540.16</v>
      </c>
      <c r="J47" s="68">
        <f t="shared" si="8"/>
        <v>0.00133008234695467</v>
      </c>
      <c r="K47" s="68"/>
      <c r="L47" s="73">
        <f t="shared" si="2"/>
        <v>24</v>
      </c>
    </row>
    <row r="48" ht="24" hidden="1" spans="1:12">
      <c r="A48" s="30" t="s">
        <v>158</v>
      </c>
      <c r="B48" s="31" t="s">
        <v>159</v>
      </c>
      <c r="C48" s="32" t="s">
        <v>160</v>
      </c>
      <c r="D48" s="30" t="s">
        <v>109</v>
      </c>
      <c r="E48" s="33">
        <v>152.87</v>
      </c>
      <c r="F48" s="34">
        <f>F47</f>
        <v>4</v>
      </c>
      <c r="G48" s="33">
        <f>ROUND((E48)+E48*H5,2)</f>
        <v>171.06</v>
      </c>
      <c r="H48" s="34">
        <f t="shared" si="7"/>
        <v>48</v>
      </c>
      <c r="I48" s="33">
        <f t="shared" si="11"/>
        <v>8210.88</v>
      </c>
      <c r="J48" s="68">
        <f t="shared" si="8"/>
        <v>0.00127879882121215</v>
      </c>
      <c r="K48" s="68"/>
      <c r="L48" s="73">
        <f t="shared" si="2"/>
        <v>24</v>
      </c>
    </row>
    <row r="49" ht="24" hidden="1" spans="1:12">
      <c r="A49" s="30" t="s">
        <v>162</v>
      </c>
      <c r="B49" s="31" t="s">
        <v>163</v>
      </c>
      <c r="C49" s="32" t="s">
        <v>164</v>
      </c>
      <c r="D49" s="30" t="s">
        <v>109</v>
      </c>
      <c r="E49" s="33">
        <v>175.96</v>
      </c>
      <c r="F49" s="34">
        <v>6</v>
      </c>
      <c r="G49" s="33">
        <f>ROUND((E49)+E49*H5,2)</f>
        <v>196.9</v>
      </c>
      <c r="H49" s="34">
        <f t="shared" si="7"/>
        <v>72</v>
      </c>
      <c r="I49" s="33">
        <f t="shared" si="11"/>
        <v>14176.8</v>
      </c>
      <c r="J49" s="68">
        <f t="shared" si="8"/>
        <v>0.00220795762799608</v>
      </c>
      <c r="K49" s="68"/>
      <c r="L49" s="73">
        <f t="shared" si="2"/>
        <v>36</v>
      </c>
    </row>
    <row r="50" ht="24" hidden="1" spans="1:12">
      <c r="A50" s="30" t="s">
        <v>166</v>
      </c>
      <c r="B50" s="31" t="s">
        <v>167</v>
      </c>
      <c r="C50" s="32" t="s">
        <v>168</v>
      </c>
      <c r="D50" s="30" t="s">
        <v>109</v>
      </c>
      <c r="E50" s="33">
        <v>175.96</v>
      </c>
      <c r="F50" s="34">
        <v>5</v>
      </c>
      <c r="G50" s="33">
        <f>ROUND((E50)+E50*H5,2)</f>
        <v>196.9</v>
      </c>
      <c r="H50" s="34">
        <f t="shared" si="7"/>
        <v>60</v>
      </c>
      <c r="I50" s="33">
        <f t="shared" si="11"/>
        <v>11814</v>
      </c>
      <c r="J50" s="68">
        <f t="shared" si="8"/>
        <v>0.00183996468999673</v>
      </c>
      <c r="K50" s="68"/>
      <c r="L50" s="73">
        <f t="shared" si="2"/>
        <v>30</v>
      </c>
    </row>
    <row r="51" ht="24" hidden="1" spans="1:12">
      <c r="A51" s="30" t="s">
        <v>170</v>
      </c>
      <c r="B51" s="31" t="s">
        <v>171</v>
      </c>
      <c r="C51" s="32" t="s">
        <v>172</v>
      </c>
      <c r="D51" s="30" t="s">
        <v>109</v>
      </c>
      <c r="E51" s="33">
        <v>175.96</v>
      </c>
      <c r="F51" s="34">
        <v>5</v>
      </c>
      <c r="G51" s="33">
        <f>ROUND((E51)+E51*H5,2)</f>
        <v>196.9</v>
      </c>
      <c r="H51" s="34">
        <f t="shared" si="7"/>
        <v>60</v>
      </c>
      <c r="I51" s="33">
        <f t="shared" si="11"/>
        <v>11814</v>
      </c>
      <c r="J51" s="68">
        <f t="shared" si="8"/>
        <v>0.00183996468999673</v>
      </c>
      <c r="K51" s="68"/>
      <c r="L51" s="73">
        <f t="shared" si="2"/>
        <v>30</v>
      </c>
    </row>
    <row r="52" ht="36" hidden="1" spans="1:12">
      <c r="A52" s="30" t="s">
        <v>174</v>
      </c>
      <c r="B52" s="31" t="s">
        <v>175</v>
      </c>
      <c r="C52" s="32" t="s">
        <v>176</v>
      </c>
      <c r="D52" s="30" t="s">
        <v>109</v>
      </c>
      <c r="E52" s="33">
        <v>182.71</v>
      </c>
      <c r="F52" s="34">
        <f>ROUND('PONTOS DE ATENDIMENTO'!D35*5%/(3*3),0)</f>
        <v>13</v>
      </c>
      <c r="G52" s="33">
        <f>ROUND((E52)+E52*H4,2)</f>
        <v>231.44</v>
      </c>
      <c r="H52" s="34">
        <f t="shared" si="7"/>
        <v>156</v>
      </c>
      <c r="I52" s="33">
        <f t="shared" si="11"/>
        <v>36104.64</v>
      </c>
      <c r="J52" s="68">
        <f t="shared" si="8"/>
        <v>0.00562309655874756</v>
      </c>
      <c r="K52" s="68"/>
      <c r="L52" s="73">
        <f t="shared" si="2"/>
        <v>78</v>
      </c>
    </row>
    <row r="53" ht="24" hidden="1" spans="1:12">
      <c r="A53" s="30" t="s">
        <v>178</v>
      </c>
      <c r="B53" s="31" t="s">
        <v>179</v>
      </c>
      <c r="C53" s="32" t="s">
        <v>180</v>
      </c>
      <c r="D53" s="30" t="s">
        <v>109</v>
      </c>
      <c r="E53" s="33">
        <v>159.9</v>
      </c>
      <c r="F53" s="34">
        <v>7</v>
      </c>
      <c r="G53" s="33">
        <f>ROUND((E53)+E53*H5,2)</f>
        <v>178.93</v>
      </c>
      <c r="H53" s="34">
        <f t="shared" si="7"/>
        <v>84</v>
      </c>
      <c r="I53" s="33">
        <f t="shared" ref="I53:I58" si="12">ROUND(G53*H53,2)</f>
        <v>15030.12</v>
      </c>
      <c r="J53" s="68">
        <f t="shared" si="8"/>
        <v>0.00234085746456862</v>
      </c>
      <c r="K53" s="68"/>
      <c r="L53" s="73">
        <f t="shared" si="2"/>
        <v>42</v>
      </c>
    </row>
    <row r="54" ht="24" hidden="1" spans="1:12">
      <c r="A54" s="30" t="s">
        <v>182</v>
      </c>
      <c r="B54" s="31" t="s">
        <v>183</v>
      </c>
      <c r="C54" s="32" t="s">
        <v>184</v>
      </c>
      <c r="D54" s="30" t="s">
        <v>109</v>
      </c>
      <c r="E54" s="33">
        <v>159.9</v>
      </c>
      <c r="F54" s="34">
        <v>6</v>
      </c>
      <c r="G54" s="33">
        <f>ROUND((E54)+E54*H5,2)</f>
        <v>178.93</v>
      </c>
      <c r="H54" s="34">
        <f t="shared" si="7"/>
        <v>72</v>
      </c>
      <c r="I54" s="33">
        <f t="shared" si="12"/>
        <v>12882.96</v>
      </c>
      <c r="J54" s="68">
        <f t="shared" si="8"/>
        <v>0.00200644925534453</v>
      </c>
      <c r="K54" s="68"/>
      <c r="L54" s="73">
        <f t="shared" si="2"/>
        <v>36</v>
      </c>
    </row>
    <row r="55" ht="24" hidden="1" spans="1:12">
      <c r="A55" s="30" t="s">
        <v>186</v>
      </c>
      <c r="B55" s="31" t="s">
        <v>187</v>
      </c>
      <c r="C55" s="32" t="s">
        <v>188</v>
      </c>
      <c r="D55" s="30" t="s">
        <v>109</v>
      </c>
      <c r="E55" s="33">
        <v>106.02</v>
      </c>
      <c r="F55" s="34">
        <f>F42+F52</f>
        <v>53</v>
      </c>
      <c r="G55" s="33">
        <f>ROUND((E55)+E55*H4,2)</f>
        <v>134.3</v>
      </c>
      <c r="H55" s="34">
        <f t="shared" si="7"/>
        <v>636</v>
      </c>
      <c r="I55" s="33">
        <f t="shared" si="12"/>
        <v>85414.8</v>
      </c>
      <c r="J55" s="68">
        <f t="shared" si="8"/>
        <v>0.013302879296016</v>
      </c>
      <c r="K55" s="68"/>
      <c r="L55" s="73">
        <f t="shared" si="2"/>
        <v>318</v>
      </c>
    </row>
    <row r="56" ht="36" hidden="1" spans="1:12">
      <c r="A56" s="30" t="s">
        <v>190</v>
      </c>
      <c r="B56" s="31" t="s">
        <v>191</v>
      </c>
      <c r="C56" s="32" t="s">
        <v>192</v>
      </c>
      <c r="D56" s="30" t="s">
        <v>109</v>
      </c>
      <c r="E56" s="33">
        <v>34.14</v>
      </c>
      <c r="F56" s="34">
        <f>F55</f>
        <v>53</v>
      </c>
      <c r="G56" s="33">
        <f>ROUND((E56)+E56*H5,2)</f>
        <v>38.2</v>
      </c>
      <c r="H56" s="34">
        <f t="shared" si="7"/>
        <v>636</v>
      </c>
      <c r="I56" s="33">
        <f t="shared" si="12"/>
        <v>24295.2</v>
      </c>
      <c r="J56" s="68">
        <f t="shared" si="8"/>
        <v>0.0037838420633493</v>
      </c>
      <c r="K56" s="68"/>
      <c r="L56" s="73">
        <f t="shared" si="2"/>
        <v>318</v>
      </c>
    </row>
    <row r="57" ht="24" hidden="1" spans="1:12">
      <c r="A57" s="30" t="s">
        <v>194</v>
      </c>
      <c r="B57" s="31" t="s">
        <v>61</v>
      </c>
      <c r="C57" s="54" t="s">
        <v>62</v>
      </c>
      <c r="D57" s="30" t="s">
        <v>63</v>
      </c>
      <c r="E57" s="33">
        <f>E23</f>
        <v>4.05</v>
      </c>
      <c r="F57" s="34">
        <f>F28*0.05*30</f>
        <v>3595.281</v>
      </c>
      <c r="G57" s="33">
        <f>ROUND((E57)+E57*H4,2)</f>
        <v>5.13</v>
      </c>
      <c r="H57" s="34">
        <f t="shared" si="7"/>
        <v>43143.372</v>
      </c>
      <c r="I57" s="33">
        <f t="shared" si="12"/>
        <v>221325.5</v>
      </c>
      <c r="J57" s="68">
        <f t="shared" si="8"/>
        <v>0.0344702137291241</v>
      </c>
      <c r="K57" s="68"/>
      <c r="L57" s="73">
        <f t="shared" si="2"/>
        <v>21571.686</v>
      </c>
    </row>
    <row r="58" ht="24" hidden="1" spans="1:12">
      <c r="A58" s="30" t="s">
        <v>196</v>
      </c>
      <c r="B58" s="31" t="s">
        <v>66</v>
      </c>
      <c r="C58" s="32" t="s">
        <v>67</v>
      </c>
      <c r="D58" s="30" t="s">
        <v>68</v>
      </c>
      <c r="E58" s="33">
        <f>E24</f>
        <v>21.21</v>
      </c>
      <c r="F58" s="34">
        <f>F57/30</f>
        <v>119.8427</v>
      </c>
      <c r="G58" s="33">
        <f>ROUND((E58)+E58*H4,2)</f>
        <v>26.87</v>
      </c>
      <c r="H58" s="34">
        <f t="shared" si="7"/>
        <v>1438.1124</v>
      </c>
      <c r="I58" s="33">
        <f t="shared" si="12"/>
        <v>38642.08</v>
      </c>
      <c r="J58" s="68">
        <f t="shared" si="8"/>
        <v>0.00601828870391307</v>
      </c>
      <c r="K58" s="68"/>
      <c r="L58" s="73">
        <f t="shared" si="2"/>
        <v>719.0562</v>
      </c>
    </row>
    <row r="59" hidden="1" spans="1:12">
      <c r="A59" s="55" t="s">
        <v>198</v>
      </c>
      <c r="B59" s="55"/>
      <c r="C59" s="55"/>
      <c r="D59" s="55"/>
      <c r="E59" s="55"/>
      <c r="F59" s="55"/>
      <c r="G59" s="55"/>
      <c r="H59" s="56"/>
      <c r="I59" s="78">
        <f>SUM(I61:I69)</f>
        <v>981526.92</v>
      </c>
      <c r="J59" s="79"/>
      <c r="K59" s="79"/>
      <c r="L59" s="73">
        <f t="shared" si="2"/>
        <v>0</v>
      </c>
    </row>
    <row r="60" hidden="1" spans="1:12">
      <c r="A60" s="55" t="s">
        <v>199</v>
      </c>
      <c r="B60" s="55"/>
      <c r="C60" s="55" t="s">
        <v>200</v>
      </c>
      <c r="D60" s="55" t="s">
        <v>109</v>
      </c>
      <c r="E60" s="57">
        <v>100</v>
      </c>
      <c r="F60" s="58"/>
      <c r="G60" s="57"/>
      <c r="H60" s="56"/>
      <c r="I60" s="80">
        <f>SUM(I61:I68)</f>
        <v>962224.44</v>
      </c>
      <c r="J60" s="68"/>
      <c r="K60" s="68"/>
      <c r="L60" s="73">
        <f t="shared" si="2"/>
        <v>0</v>
      </c>
    </row>
    <row r="61" ht="24" hidden="1" spans="1:12">
      <c r="A61" s="55" t="s">
        <v>201</v>
      </c>
      <c r="B61" s="30" t="s">
        <v>202</v>
      </c>
      <c r="C61" s="32" t="s">
        <v>203</v>
      </c>
      <c r="D61" s="30" t="s">
        <v>204</v>
      </c>
      <c r="E61" s="33">
        <v>2250</v>
      </c>
      <c r="F61" s="34">
        <v>2</v>
      </c>
      <c r="G61" s="33">
        <f>ROUND((E61)+E61*H4,2)</f>
        <v>2850.08</v>
      </c>
      <c r="H61" s="34">
        <v>24</v>
      </c>
      <c r="I61" s="33">
        <f>ROUND(H61*G61,2)</f>
        <v>68401.92</v>
      </c>
      <c r="J61" s="68">
        <f t="shared" ref="J61:J69" si="13">I61/$I$70</f>
        <v>0.0106532180064315</v>
      </c>
      <c r="K61" s="68"/>
      <c r="L61" s="73">
        <f t="shared" si="2"/>
        <v>12</v>
      </c>
    </row>
    <row r="62" hidden="1" spans="1:12">
      <c r="A62" s="55" t="s">
        <v>206</v>
      </c>
      <c r="B62" s="30" t="s">
        <v>207</v>
      </c>
      <c r="C62" s="59" t="s">
        <v>208</v>
      </c>
      <c r="D62" s="30" t="s">
        <v>204</v>
      </c>
      <c r="E62" s="33">
        <f>COMP.!H3263</f>
        <v>1200</v>
      </c>
      <c r="F62" s="34">
        <v>2</v>
      </c>
      <c r="G62" s="33">
        <f>ROUND((E62)+E62*H4,2)</f>
        <v>1520.04</v>
      </c>
      <c r="H62" s="34">
        <f>F62</f>
        <v>2</v>
      </c>
      <c r="I62" s="33">
        <f t="shared" ref="I62:I69" si="14">ROUND(H62*G62,2)</f>
        <v>3040.08</v>
      </c>
      <c r="J62" s="68">
        <f t="shared" si="13"/>
        <v>0.000473475525204441</v>
      </c>
      <c r="K62" s="68"/>
      <c r="L62" s="73">
        <f t="shared" si="2"/>
        <v>1</v>
      </c>
    </row>
    <row r="63" hidden="1" spans="1:12">
      <c r="A63" s="55" t="s">
        <v>210</v>
      </c>
      <c r="B63" s="30" t="s">
        <v>211</v>
      </c>
      <c r="C63" s="59" t="s">
        <v>212</v>
      </c>
      <c r="D63" s="30" t="s">
        <v>109</v>
      </c>
      <c r="E63" s="33">
        <f>COMP.!H3254</f>
        <v>1200</v>
      </c>
      <c r="F63" s="34">
        <v>2</v>
      </c>
      <c r="G63" s="33">
        <f>ROUND((E63)+E63*H4,2)</f>
        <v>1520.04</v>
      </c>
      <c r="H63" s="34">
        <f>F63</f>
        <v>2</v>
      </c>
      <c r="I63" s="33">
        <f t="shared" si="14"/>
        <v>3040.08</v>
      </c>
      <c r="J63" s="68">
        <f t="shared" si="13"/>
        <v>0.000473475525204441</v>
      </c>
      <c r="K63" s="68"/>
      <c r="L63" s="73">
        <f t="shared" si="2"/>
        <v>1</v>
      </c>
    </row>
    <row r="64" ht="24" spans="1:12">
      <c r="A64" s="60" t="s">
        <v>214</v>
      </c>
      <c r="B64" s="42" t="s">
        <v>215</v>
      </c>
      <c r="C64" s="43" t="s">
        <v>216</v>
      </c>
      <c r="D64" s="42" t="s">
        <v>204</v>
      </c>
      <c r="E64" s="33">
        <v>21419.34</v>
      </c>
      <c r="F64" s="34">
        <v>1</v>
      </c>
      <c r="G64" s="33">
        <f>ROUND((E64)+E64*H4,2)</f>
        <v>27131.88</v>
      </c>
      <c r="H64" s="45">
        <v>12</v>
      </c>
      <c r="I64" s="33">
        <f t="shared" si="14"/>
        <v>325582.56</v>
      </c>
      <c r="J64" s="72">
        <f t="shared" si="13"/>
        <v>0.0507076700591453</v>
      </c>
      <c r="K64" s="71">
        <v>0.5</v>
      </c>
      <c r="L64" s="45">
        <f t="shared" si="2"/>
        <v>6</v>
      </c>
    </row>
    <row r="65" ht="24" hidden="1" spans="1:12">
      <c r="A65" s="81" t="s">
        <v>218</v>
      </c>
      <c r="B65" s="43" t="s">
        <v>219</v>
      </c>
      <c r="C65" s="44" t="s">
        <v>220</v>
      </c>
      <c r="D65" s="42" t="s">
        <v>204</v>
      </c>
      <c r="E65" s="33">
        <v>9483.1</v>
      </c>
      <c r="F65" s="34">
        <v>2</v>
      </c>
      <c r="G65" s="33">
        <f>ROUND((E65)+E65*H4,2)</f>
        <v>12012.24</v>
      </c>
      <c r="H65" s="45">
        <v>24</v>
      </c>
      <c r="I65" s="33">
        <f t="shared" si="14"/>
        <v>288293.76</v>
      </c>
      <c r="J65" s="72">
        <f t="shared" si="13"/>
        <v>0.0449001471767727</v>
      </c>
      <c r="K65" s="71">
        <v>0.5</v>
      </c>
      <c r="L65" s="45">
        <f t="shared" si="2"/>
        <v>12</v>
      </c>
    </row>
    <row r="66" ht="24" hidden="1" spans="1:11">
      <c r="A66" s="81" t="s">
        <v>222</v>
      </c>
      <c r="B66" s="31" t="s">
        <v>223</v>
      </c>
      <c r="C66" s="32" t="s">
        <v>224</v>
      </c>
      <c r="D66" s="30" t="s">
        <v>204</v>
      </c>
      <c r="E66" s="33">
        <v>4571.35</v>
      </c>
      <c r="F66" s="34">
        <v>1</v>
      </c>
      <c r="G66" s="33">
        <f>ROUND((E66)+E66*H4,2)</f>
        <v>5790.53</v>
      </c>
      <c r="H66" s="34">
        <v>12</v>
      </c>
      <c r="I66" s="33">
        <f t="shared" si="14"/>
        <v>69486.36</v>
      </c>
      <c r="J66" s="85">
        <f t="shared" si="13"/>
        <v>0.0108221134955478</v>
      </c>
      <c r="K66" s="86"/>
    </row>
    <row r="67" ht="24" hidden="1" spans="1:11">
      <c r="A67" s="81" t="s">
        <v>226</v>
      </c>
      <c r="B67" s="31" t="s">
        <v>227</v>
      </c>
      <c r="C67" s="32" t="s">
        <v>228</v>
      </c>
      <c r="D67" s="30" t="s">
        <v>204</v>
      </c>
      <c r="E67" s="33">
        <v>7007.8</v>
      </c>
      <c r="F67" s="34">
        <v>1</v>
      </c>
      <c r="G67" s="33">
        <f>ROUND((E67)+E67*H4,2)</f>
        <v>8876.78</v>
      </c>
      <c r="H67" s="34">
        <v>12</v>
      </c>
      <c r="I67" s="33">
        <f t="shared" si="14"/>
        <v>106521.36</v>
      </c>
      <c r="J67" s="85">
        <f t="shared" si="13"/>
        <v>0.0165901084417158</v>
      </c>
      <c r="K67" s="86"/>
    </row>
    <row r="68" ht="24" hidden="1" spans="1:11">
      <c r="A68" s="81" t="s">
        <v>230</v>
      </c>
      <c r="B68" s="31" t="s">
        <v>231</v>
      </c>
      <c r="C68" s="32" t="s">
        <v>232</v>
      </c>
      <c r="D68" s="30" t="s">
        <v>109</v>
      </c>
      <c r="E68" s="33">
        <v>3218.94</v>
      </c>
      <c r="F68" s="34">
        <v>2</v>
      </c>
      <c r="G68" s="33">
        <f>ROUND((E68)+E68*H4,2)</f>
        <v>4077.43</v>
      </c>
      <c r="H68" s="34">
        <v>24</v>
      </c>
      <c r="I68" s="33">
        <f t="shared" si="14"/>
        <v>97858.32</v>
      </c>
      <c r="J68" s="85">
        <f t="shared" si="13"/>
        <v>0.0152408882192654</v>
      </c>
      <c r="K68" s="86"/>
    </row>
    <row r="69" ht="24" hidden="1" spans="1:11">
      <c r="A69" s="81" t="s">
        <v>234</v>
      </c>
      <c r="B69" s="31" t="s">
        <v>235</v>
      </c>
      <c r="C69" s="32" t="s">
        <v>236</v>
      </c>
      <c r="D69" s="30" t="s">
        <v>109</v>
      </c>
      <c r="E69" s="33">
        <v>5.77</v>
      </c>
      <c r="F69" s="34">
        <f>60*4.15</f>
        <v>249</v>
      </c>
      <c r="G69" s="33">
        <f>ROUND((E69)+E69*H5,2)</f>
        <v>6.46</v>
      </c>
      <c r="H69" s="34">
        <f>F69*12</f>
        <v>2988</v>
      </c>
      <c r="I69" s="33">
        <f t="shared" si="14"/>
        <v>19302.48</v>
      </c>
      <c r="J69" s="85">
        <f t="shared" si="13"/>
        <v>0.00300625373534519</v>
      </c>
      <c r="K69" s="86"/>
    </row>
    <row r="70" hidden="1" spans="1:11">
      <c r="A70" s="82" t="s">
        <v>255</v>
      </c>
      <c r="B70" s="83"/>
      <c r="C70" s="83"/>
      <c r="D70" s="83"/>
      <c r="E70" s="83"/>
      <c r="F70" s="83"/>
      <c r="G70" s="83"/>
      <c r="H70" s="84"/>
      <c r="I70" s="87">
        <f>I59+I26+I7</f>
        <v>6420775.39</v>
      </c>
      <c r="J70" s="88"/>
      <c r="K70" s="89"/>
    </row>
    <row r="71" hidden="1"/>
    <row r="72" hidden="1"/>
    <row r="73" hidden="1"/>
    <row r="74" hidden="1" spans="1:1">
      <c r="A74" s="1" t="s">
        <v>256</v>
      </c>
    </row>
  </sheetData>
  <autoFilter xmlns:etc="http://www.wps.cn/officeDocument/2017/etCustomData" ref="J2:J74" etc:filterBottomFollowUsedRange="0">
    <filterColumn colId="0">
      <filters>
        <filter val="4,06%"/>
        <filter val="4,29%"/>
        <filter val="4,49%"/>
        <filter val="4,76%"/>
        <filter val="5,07%"/>
        <filter val="6,33%"/>
        <filter val="11,57%"/>
        <filter val="11,85%"/>
      </filters>
    </filterColumn>
    <extLst/>
  </autoFilter>
  <mergeCells count="9">
    <mergeCell ref="A2:L2"/>
    <mergeCell ref="A3:I3"/>
    <mergeCell ref="A4:C4"/>
    <mergeCell ref="A5:C5"/>
    <mergeCell ref="A7:H7"/>
    <mergeCell ref="A26:G26"/>
    <mergeCell ref="A59:G59"/>
    <mergeCell ref="A70:H70"/>
    <mergeCell ref="I4:I5"/>
  </mergeCells>
  <pageMargins left="0.511811024" right="0.511811024" top="0.787401575" bottom="0.787401575" header="0.31496062" footer="0.31496062"/>
  <pageSetup paperSize="9" scale="54"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L71"/>
  <sheetViews>
    <sheetView showGridLines="0" view="pageBreakPreview" zoomScale="94" zoomScaleNormal="91" topLeftCell="A57" workbookViewId="0">
      <selection activeCell="A2" sqref="A2:I71"/>
    </sheetView>
  </sheetViews>
  <sheetFormatPr defaultColWidth="9" defaultRowHeight="14.5"/>
  <cols>
    <col min="1" max="1" width="6.21818181818182" style="1" customWidth="1"/>
    <col min="2" max="2" width="11.7818181818182" style="1" customWidth="1"/>
    <col min="3" max="3" width="20.5545454545455" style="1" customWidth="1"/>
    <col min="4" max="4" width="7.78181818181818" style="1" customWidth="1"/>
    <col min="5" max="5" width="12.8909090909091" style="2" customWidth="1"/>
    <col min="6" max="6" width="12.8909090909091" style="3" customWidth="1"/>
    <col min="7" max="7" width="14.3363636363636" style="2" customWidth="1"/>
    <col min="8" max="8" width="9.55454545454545" style="3" customWidth="1"/>
    <col min="9" max="9" width="16.5545454545455" style="2" customWidth="1"/>
    <col min="10" max="10" width="8.89090909090909" style="6"/>
    <col min="11" max="12" width="13" style="6" customWidth="1"/>
    <col min="13" max="16384" width="8.89090909090909" style="6"/>
  </cols>
  <sheetData>
    <row r="2" ht="39" customHeight="1" spans="1:9">
      <c r="A2" s="7" t="s">
        <v>239</v>
      </c>
      <c r="B2" s="7"/>
      <c r="C2" s="7"/>
      <c r="D2" s="7"/>
      <c r="E2" s="7"/>
      <c r="F2" s="7"/>
      <c r="G2" s="7"/>
      <c r="H2" s="7"/>
      <c r="I2" s="7"/>
    </row>
    <row r="3" ht="39" customHeight="1" spans="1:9">
      <c r="A3" s="8" t="s">
        <v>1</v>
      </c>
      <c r="B3" s="8"/>
      <c r="C3" s="8"/>
      <c r="D3" s="8"/>
      <c r="E3" s="8"/>
      <c r="F3" s="8"/>
      <c r="G3" s="8"/>
      <c r="H3" s="8"/>
      <c r="I3" s="8"/>
    </row>
    <row r="4" ht="21" customHeight="1" spans="1:9">
      <c r="A4" s="9" t="s">
        <v>240</v>
      </c>
      <c r="B4" s="9"/>
      <c r="C4" s="9"/>
      <c r="D4" s="9"/>
      <c r="E4" s="10"/>
      <c r="F4" s="11"/>
      <c r="G4" s="12" t="s">
        <v>241</v>
      </c>
      <c r="H4" s="13">
        <v>0.2667</v>
      </c>
      <c r="I4" s="15"/>
    </row>
    <row r="5" ht="14.75" spans="1:9">
      <c r="A5" s="14" t="s">
        <v>242</v>
      </c>
      <c r="B5" s="14"/>
      <c r="C5" s="14"/>
      <c r="G5" s="15" t="s">
        <v>243</v>
      </c>
      <c r="H5" s="16">
        <v>0.119</v>
      </c>
      <c r="I5" s="61"/>
    </row>
    <row r="6" ht="43.8" customHeight="1" spans="1:9">
      <c r="A6" s="17" t="s">
        <v>244</v>
      </c>
      <c r="B6" s="18" t="s">
        <v>245</v>
      </c>
      <c r="C6" s="19" t="s">
        <v>8</v>
      </c>
      <c r="D6" s="18" t="s">
        <v>9</v>
      </c>
      <c r="E6" s="20" t="s">
        <v>246</v>
      </c>
      <c r="F6" s="21" t="s">
        <v>247</v>
      </c>
      <c r="G6" s="20" t="s">
        <v>248</v>
      </c>
      <c r="H6" s="21" t="s">
        <v>249</v>
      </c>
      <c r="I6" s="62" t="s">
        <v>250</v>
      </c>
    </row>
    <row r="7" ht="14.4" customHeight="1" spans="1:9">
      <c r="A7" s="22" t="s">
        <v>251</v>
      </c>
      <c r="B7" s="23"/>
      <c r="C7" s="23"/>
      <c r="D7" s="23"/>
      <c r="E7" s="23"/>
      <c r="F7" s="23"/>
      <c r="G7" s="23"/>
      <c r="H7" s="23"/>
      <c r="I7" s="66">
        <f>SUM(I8:I23)</f>
        <v>2238368.69</v>
      </c>
    </row>
    <row r="8" ht="57" customHeight="1" spans="1:11">
      <c r="A8" s="24" t="s">
        <v>252</v>
      </c>
      <c r="B8" s="25" t="s">
        <v>14</v>
      </c>
      <c r="C8" s="26" t="s">
        <v>15</v>
      </c>
      <c r="D8" s="24" t="s">
        <v>16</v>
      </c>
      <c r="E8" s="27">
        <f>TRUNC(0.28,2)</f>
        <v>0.28</v>
      </c>
      <c r="F8" s="28">
        <f>'MEMORIAL DESCRITIVO'!E9</f>
        <v>1438.1124</v>
      </c>
      <c r="G8" s="29">
        <f>ROUND((E8)+E8*H4,2)</f>
        <v>0.35</v>
      </c>
      <c r="H8" s="28">
        <f>F8*12</f>
        <v>17257.3488</v>
      </c>
      <c r="I8" s="29">
        <f>ROUND(G8*H8,2)</f>
        <v>6040.07</v>
      </c>
      <c r="K8" s="74"/>
    </row>
    <row r="9" ht="31.8" customHeight="1" spans="1:9">
      <c r="A9" s="30" t="s">
        <v>18</v>
      </c>
      <c r="B9" s="31" t="s">
        <v>19</v>
      </c>
      <c r="C9" s="32" t="s">
        <v>20</v>
      </c>
      <c r="D9" s="30" t="s">
        <v>16</v>
      </c>
      <c r="E9" s="33">
        <f>TRUNC(0.47,2)</f>
        <v>0.47</v>
      </c>
      <c r="F9" s="34">
        <f>'MEMORIAL DESCRITIVO'!E10</f>
        <v>12943.0116</v>
      </c>
      <c r="G9" s="29">
        <f>ROUND((E9)+E9*H4,2)</f>
        <v>0.6</v>
      </c>
      <c r="H9" s="28">
        <f>F9*12</f>
        <v>155316.1392</v>
      </c>
      <c r="I9" s="29">
        <f t="shared" ref="I9:I23" si="0">ROUND(G9*H9,2)</f>
        <v>93189.68</v>
      </c>
    </row>
    <row r="10" ht="24" spans="1:11">
      <c r="A10" s="30" t="s">
        <v>22</v>
      </c>
      <c r="B10" s="31" t="s">
        <v>23</v>
      </c>
      <c r="C10" s="32" t="s">
        <v>24</v>
      </c>
      <c r="D10" s="30" t="s">
        <v>16</v>
      </c>
      <c r="E10" s="33">
        <v>2.52</v>
      </c>
      <c r="F10" s="34">
        <f>'PONTOS DE ATENDIMENTO'!D33*30%</f>
        <v>7190.562</v>
      </c>
      <c r="G10" s="29">
        <f>ROUND((E10)+E10*H4,2)</f>
        <v>3.19</v>
      </c>
      <c r="H10" s="28">
        <f>F10*12</f>
        <v>86286.744</v>
      </c>
      <c r="I10" s="29">
        <f t="shared" si="0"/>
        <v>275254.71</v>
      </c>
      <c r="K10" s="74"/>
    </row>
    <row r="11" ht="48" spans="1:9">
      <c r="A11" s="137" t="s">
        <v>26</v>
      </c>
      <c r="B11" s="31" t="s">
        <v>27</v>
      </c>
      <c r="C11" s="32" t="s">
        <v>28</v>
      </c>
      <c r="D11" s="137" t="s">
        <v>16</v>
      </c>
      <c r="E11" s="47">
        <f>TRUNC(0.93,2)</f>
        <v>0.93</v>
      </c>
      <c r="F11" s="34">
        <f>(F8+F9+F10)</f>
        <v>21571.686</v>
      </c>
      <c r="G11" s="33">
        <f>ROUND((E11)+E11*H4,2)</f>
        <v>1.18</v>
      </c>
      <c r="H11" s="34">
        <f>F11*12</f>
        <v>258860.232</v>
      </c>
      <c r="I11" s="29">
        <f t="shared" si="0"/>
        <v>305455.07</v>
      </c>
    </row>
    <row r="12" ht="72" spans="1:9">
      <c r="A12" s="30" t="s">
        <v>30</v>
      </c>
      <c r="B12" s="48" t="s">
        <v>31</v>
      </c>
      <c r="C12" s="26" t="s">
        <v>32</v>
      </c>
      <c r="D12" s="30" t="s">
        <v>33</v>
      </c>
      <c r="E12" s="33">
        <v>115.82</v>
      </c>
      <c r="F12" s="34">
        <f>ROUND(('PONTOS DE ATENDIMENTO'!D35*15%)/(3*3)/4,0)</f>
        <v>10</v>
      </c>
      <c r="G12" s="33">
        <f>ROUND((E12)+E12*$H$4,2)</f>
        <v>146.71</v>
      </c>
      <c r="H12" s="34">
        <f>F12*12</f>
        <v>120</v>
      </c>
      <c r="I12" s="29">
        <f t="shared" si="0"/>
        <v>17605.2</v>
      </c>
    </row>
    <row r="13" ht="60" spans="1:9">
      <c r="A13" s="30" t="s">
        <v>35</v>
      </c>
      <c r="B13" s="48" t="s">
        <v>36</v>
      </c>
      <c r="C13" s="26" t="s">
        <v>37</v>
      </c>
      <c r="D13" s="30" t="s">
        <v>33</v>
      </c>
      <c r="E13" s="29">
        <v>320.43</v>
      </c>
      <c r="F13" s="34">
        <f>F12</f>
        <v>10</v>
      </c>
      <c r="G13" s="33">
        <f t="shared" ref="G13:G22" si="1">ROUND((E13)+E13*$H$4,2)</f>
        <v>405.89</v>
      </c>
      <c r="H13" s="34">
        <f t="shared" ref="H13:H23" si="2">F13*12</f>
        <v>120</v>
      </c>
      <c r="I13" s="29">
        <f t="shared" si="0"/>
        <v>48706.8</v>
      </c>
    </row>
    <row r="14" ht="48" spans="1:9">
      <c r="A14" s="30" t="s">
        <v>38</v>
      </c>
      <c r="B14" s="48" t="s">
        <v>39</v>
      </c>
      <c r="C14" s="26" t="s">
        <v>40</v>
      </c>
      <c r="D14" s="30" t="s">
        <v>33</v>
      </c>
      <c r="E14" s="33">
        <v>671.28</v>
      </c>
      <c r="F14" s="34">
        <f t="shared" ref="F14:F16" si="3">F13</f>
        <v>10</v>
      </c>
      <c r="G14" s="33">
        <f t="shared" si="1"/>
        <v>850.31</v>
      </c>
      <c r="H14" s="34">
        <f t="shared" si="2"/>
        <v>120</v>
      </c>
      <c r="I14" s="29">
        <f t="shared" si="0"/>
        <v>102037.2</v>
      </c>
    </row>
    <row r="15" ht="48" spans="1:9">
      <c r="A15" s="30" t="s">
        <v>41</v>
      </c>
      <c r="B15" s="31" t="s">
        <v>42</v>
      </c>
      <c r="C15" s="32" t="s">
        <v>43</v>
      </c>
      <c r="D15" s="30" t="s">
        <v>33</v>
      </c>
      <c r="E15" s="33">
        <v>30.71</v>
      </c>
      <c r="F15" s="34">
        <f t="shared" si="3"/>
        <v>10</v>
      </c>
      <c r="G15" s="33">
        <f t="shared" si="1"/>
        <v>38.9</v>
      </c>
      <c r="H15" s="34">
        <f t="shared" si="2"/>
        <v>120</v>
      </c>
      <c r="I15" s="29">
        <f t="shared" si="0"/>
        <v>4668</v>
      </c>
    </row>
    <row r="16" ht="60" spans="1:9">
      <c r="A16" s="30" t="s">
        <v>44</v>
      </c>
      <c r="B16" s="30" t="s">
        <v>45</v>
      </c>
      <c r="C16" s="49" t="s">
        <v>46</v>
      </c>
      <c r="D16" s="30" t="s">
        <v>33</v>
      </c>
      <c r="E16" s="33">
        <v>73.45</v>
      </c>
      <c r="F16" s="34">
        <f t="shared" si="3"/>
        <v>10</v>
      </c>
      <c r="G16" s="33">
        <f t="shared" si="1"/>
        <v>93.04</v>
      </c>
      <c r="H16" s="34">
        <f t="shared" si="2"/>
        <v>120</v>
      </c>
      <c r="I16" s="29">
        <f t="shared" si="0"/>
        <v>11164.8</v>
      </c>
    </row>
    <row r="17" ht="69" customHeight="1" spans="1:9">
      <c r="A17" s="30" t="s">
        <v>48</v>
      </c>
      <c r="B17" s="50" t="s">
        <v>49</v>
      </c>
      <c r="C17" s="49" t="s">
        <v>50</v>
      </c>
      <c r="D17" s="30" t="s">
        <v>33</v>
      </c>
      <c r="E17" s="33">
        <v>144.17</v>
      </c>
      <c r="F17" s="34">
        <f t="shared" ref="F17:F20" si="4">F16</f>
        <v>10</v>
      </c>
      <c r="G17" s="33">
        <f t="shared" si="1"/>
        <v>182.62</v>
      </c>
      <c r="H17" s="34">
        <f t="shared" si="2"/>
        <v>120</v>
      </c>
      <c r="I17" s="29">
        <f t="shared" si="0"/>
        <v>21914.4</v>
      </c>
    </row>
    <row r="18" ht="48" spans="1:9">
      <c r="A18" s="30" t="s">
        <v>51</v>
      </c>
      <c r="B18" s="50" t="s">
        <v>52</v>
      </c>
      <c r="C18" s="49" t="s">
        <v>53</v>
      </c>
      <c r="D18" s="30" t="s">
        <v>33</v>
      </c>
      <c r="E18" s="33">
        <v>386.42</v>
      </c>
      <c r="F18" s="34">
        <f t="shared" si="4"/>
        <v>10</v>
      </c>
      <c r="G18" s="33">
        <f t="shared" si="1"/>
        <v>489.48</v>
      </c>
      <c r="H18" s="34">
        <f t="shared" si="2"/>
        <v>120</v>
      </c>
      <c r="I18" s="29">
        <f t="shared" si="0"/>
        <v>58737.6</v>
      </c>
    </row>
    <row r="19" ht="72" spans="1:9">
      <c r="A19" s="30" t="s">
        <v>54</v>
      </c>
      <c r="B19" s="30" t="s">
        <v>55</v>
      </c>
      <c r="C19" s="49" t="s">
        <v>56</v>
      </c>
      <c r="D19" s="30" t="s">
        <v>33</v>
      </c>
      <c r="E19" s="33">
        <v>136.51</v>
      </c>
      <c r="F19" s="34">
        <f t="shared" si="4"/>
        <v>10</v>
      </c>
      <c r="G19" s="33">
        <f t="shared" si="1"/>
        <v>172.92</v>
      </c>
      <c r="H19" s="34">
        <f t="shared" si="2"/>
        <v>120</v>
      </c>
      <c r="I19" s="29">
        <f t="shared" si="0"/>
        <v>20750.4</v>
      </c>
    </row>
    <row r="20" ht="72" spans="1:9">
      <c r="A20" s="30" t="s">
        <v>57</v>
      </c>
      <c r="B20" s="50" t="s">
        <v>58</v>
      </c>
      <c r="C20" s="49" t="s">
        <v>59</v>
      </c>
      <c r="D20" s="30" t="s">
        <v>33</v>
      </c>
      <c r="E20" s="33">
        <v>226.56</v>
      </c>
      <c r="F20" s="34">
        <f t="shared" si="4"/>
        <v>10</v>
      </c>
      <c r="G20" s="33">
        <f t="shared" si="1"/>
        <v>286.98</v>
      </c>
      <c r="H20" s="34">
        <f t="shared" si="2"/>
        <v>120</v>
      </c>
      <c r="I20" s="29">
        <f t="shared" si="0"/>
        <v>34437.6</v>
      </c>
    </row>
    <row r="21" ht="36" spans="1:9">
      <c r="A21" s="30" t="s">
        <v>60</v>
      </c>
      <c r="B21" s="31" t="s">
        <v>61</v>
      </c>
      <c r="C21" s="54" t="s">
        <v>62</v>
      </c>
      <c r="D21" s="30" t="s">
        <v>63</v>
      </c>
      <c r="E21" s="51">
        <v>4.05</v>
      </c>
      <c r="F21" s="28">
        <f>(((F8+F9+F10)*0.01)+((F12+F13+F14+F15+F16+F17+F18+F19+F20)*0.05))*30</f>
        <v>6606.5058</v>
      </c>
      <c r="G21" s="33">
        <f t="shared" si="1"/>
        <v>5.13</v>
      </c>
      <c r="H21" s="34">
        <f t="shared" si="2"/>
        <v>79278.0696</v>
      </c>
      <c r="I21" s="29">
        <f t="shared" si="0"/>
        <v>406696.5</v>
      </c>
    </row>
    <row r="22" ht="48" spans="1:11">
      <c r="A22" s="30" t="s">
        <v>65</v>
      </c>
      <c r="B22" s="31" t="s">
        <v>66</v>
      </c>
      <c r="C22" s="32" t="s">
        <v>67</v>
      </c>
      <c r="D22" s="30" t="s">
        <v>68</v>
      </c>
      <c r="E22" s="51">
        <v>21.21</v>
      </c>
      <c r="F22" s="34">
        <f>F21/30</f>
        <v>220.21686</v>
      </c>
      <c r="G22" s="33">
        <f t="shared" si="1"/>
        <v>26.87</v>
      </c>
      <c r="H22" s="34">
        <f t="shared" si="2"/>
        <v>2642.60232</v>
      </c>
      <c r="I22" s="29">
        <f t="shared" si="0"/>
        <v>71006.72</v>
      </c>
      <c r="K22" s="6" t="s">
        <v>253</v>
      </c>
    </row>
    <row r="23" ht="36" spans="1:12">
      <c r="A23" s="30" t="s">
        <v>70</v>
      </c>
      <c r="B23" s="31" t="s">
        <v>71</v>
      </c>
      <c r="C23" s="32" t="s">
        <v>72</v>
      </c>
      <c r="D23" s="30" t="s">
        <v>73</v>
      </c>
      <c r="E23" s="33">
        <f>'Composicao IRRIGACAO'!H20</f>
        <v>26.1</v>
      </c>
      <c r="F23" s="34">
        <f>('PONTOS DE ATENDIMENTO'!D33*4*2)/100</f>
        <v>1917.4832</v>
      </c>
      <c r="G23" s="33">
        <f>ROUND((E23)+E23*H4,2)</f>
        <v>33.06</v>
      </c>
      <c r="H23" s="34">
        <f t="shared" si="2"/>
        <v>23009.7984</v>
      </c>
      <c r="I23" s="29">
        <f t="shared" si="0"/>
        <v>760703.94</v>
      </c>
      <c r="K23" s="74"/>
      <c r="L23" s="74"/>
    </row>
    <row r="24" spans="1:9">
      <c r="A24" s="138" t="s">
        <v>75</v>
      </c>
      <c r="B24" s="138"/>
      <c r="C24" s="138"/>
      <c r="D24" s="138"/>
      <c r="E24" s="138"/>
      <c r="F24" s="138"/>
      <c r="G24" s="138"/>
      <c r="H24" s="139"/>
      <c r="I24" s="146">
        <f>SUM(I25:I56)</f>
        <v>3200879.78</v>
      </c>
    </row>
    <row r="25" ht="96" spans="1:9">
      <c r="A25" s="30" t="s">
        <v>76</v>
      </c>
      <c r="B25" s="31" t="s">
        <v>77</v>
      </c>
      <c r="C25" s="32" t="s">
        <v>78</v>
      </c>
      <c r="D25" s="30" t="s">
        <v>79</v>
      </c>
      <c r="E25" s="33">
        <v>1439.95</v>
      </c>
      <c r="F25" s="34">
        <v>2</v>
      </c>
      <c r="G25" s="33">
        <f>ROUND((E25)+E25*H4,2)</f>
        <v>1823.98</v>
      </c>
      <c r="H25" s="34">
        <f t="shared" ref="H25:H32" si="5">F25*12</f>
        <v>24</v>
      </c>
      <c r="I25" s="33">
        <f>ROUND(G25*H25,2)</f>
        <v>43775.52</v>
      </c>
    </row>
    <row r="26" ht="60" spans="1:9">
      <c r="A26" s="30" t="s">
        <v>81</v>
      </c>
      <c r="B26" s="31" t="s">
        <v>82</v>
      </c>
      <c r="C26" s="32" t="s">
        <v>83</v>
      </c>
      <c r="D26" s="30" t="s">
        <v>16</v>
      </c>
      <c r="E26" s="33">
        <v>3.05</v>
      </c>
      <c r="F26" s="34">
        <f>('PONTOS DE ATENDIMENTO'!D35*25%)+('PONTOS DE ATENDIMENTO'!D35*30%)+('PONTOS DE ATENDIMENTO'!D35*25%)+('PONTOS DE ATENDIMENTO'!D35*15%)+('PONTOS DE ATENDIMENTO'!D35*5%)</f>
        <v>2396.854</v>
      </c>
      <c r="G26" s="33">
        <f>ROUND((E26)+E26*H5,2)</f>
        <v>3.41</v>
      </c>
      <c r="H26" s="34">
        <f t="shared" si="5"/>
        <v>28762.248</v>
      </c>
      <c r="I26" s="33">
        <f>ROUND(G26*H26,2)</f>
        <v>98079.27</v>
      </c>
    </row>
    <row r="27" ht="48" spans="1:9">
      <c r="A27" s="30" t="s">
        <v>85</v>
      </c>
      <c r="B27" s="31" t="s">
        <v>86</v>
      </c>
      <c r="C27" s="32" t="s">
        <v>87</v>
      </c>
      <c r="D27" s="30" t="s">
        <v>88</v>
      </c>
      <c r="E27" s="34">
        <v>1.21</v>
      </c>
      <c r="F27" s="34">
        <f>(250*F26/1)/1000</f>
        <v>599.2135</v>
      </c>
      <c r="G27" s="33">
        <f>ROUND((E27)+E27*H4,2)</f>
        <v>1.53</v>
      </c>
      <c r="H27" s="34">
        <f t="shared" si="5"/>
        <v>7190.562</v>
      </c>
      <c r="I27" s="33">
        <f>ROUND(G27*H27,2)</f>
        <v>11001.56</v>
      </c>
    </row>
    <row r="28" ht="24" spans="1:9">
      <c r="A28" s="30" t="s">
        <v>90</v>
      </c>
      <c r="B28" s="31" t="s">
        <v>91</v>
      </c>
      <c r="C28" s="32" t="s">
        <v>92</v>
      </c>
      <c r="D28" s="30" t="s">
        <v>68</v>
      </c>
      <c r="E28" s="34">
        <v>435.75</v>
      </c>
      <c r="F28" s="52">
        <f>ROUND(F27/400,0)</f>
        <v>1</v>
      </c>
      <c r="G28" s="33">
        <f>ROUND((E28)+E28*H5,2)</f>
        <v>487.6</v>
      </c>
      <c r="H28" s="34">
        <f t="shared" si="5"/>
        <v>12</v>
      </c>
      <c r="I28" s="33">
        <f t="shared" ref="I28:I32" si="6">ROUND(G28*H28,2)</f>
        <v>5851.2</v>
      </c>
    </row>
    <row r="29" ht="48" spans="1:9">
      <c r="A29" s="30" t="s">
        <v>94</v>
      </c>
      <c r="B29" s="31" t="s">
        <v>95</v>
      </c>
      <c r="C29" s="32" t="s">
        <v>96</v>
      </c>
      <c r="D29" s="30" t="s">
        <v>16</v>
      </c>
      <c r="E29" s="33">
        <v>306.76</v>
      </c>
      <c r="F29" s="34">
        <f>F40+F50</f>
        <v>53</v>
      </c>
      <c r="G29" s="33">
        <f>ROUND((E29)+E29*H4,2)</f>
        <v>388.57</v>
      </c>
      <c r="H29" s="34">
        <f t="shared" si="5"/>
        <v>636</v>
      </c>
      <c r="I29" s="33">
        <f t="shared" si="6"/>
        <v>247130.52</v>
      </c>
    </row>
    <row r="30" ht="24" spans="1:9">
      <c r="A30" s="30" t="s">
        <v>98</v>
      </c>
      <c r="B30" s="31" t="s">
        <v>99</v>
      </c>
      <c r="C30" s="32" t="s">
        <v>100</v>
      </c>
      <c r="D30" s="30" t="s">
        <v>88</v>
      </c>
      <c r="E30" s="33">
        <v>29.98</v>
      </c>
      <c r="F30" s="34">
        <f>(((F40+F50))*10)/1000</f>
        <v>0.53</v>
      </c>
      <c r="G30" s="33">
        <f>ROUND((E30)+E30*H5,2)</f>
        <v>33.55</v>
      </c>
      <c r="H30" s="34">
        <f t="shared" si="5"/>
        <v>6.36</v>
      </c>
      <c r="I30" s="33">
        <f t="shared" si="6"/>
        <v>213.38</v>
      </c>
    </row>
    <row r="31" ht="48" spans="1:9">
      <c r="A31" s="30" t="s">
        <v>102</v>
      </c>
      <c r="B31" s="31" t="s">
        <v>103</v>
      </c>
      <c r="C31" s="32" t="s">
        <v>104</v>
      </c>
      <c r="D31" s="30" t="s">
        <v>16</v>
      </c>
      <c r="E31" s="33">
        <v>17.81</v>
      </c>
      <c r="F31" s="34">
        <f>('PONTOS DE ATENDIMENTO'!D35*25%)</f>
        <v>599.2135</v>
      </c>
      <c r="G31" s="33">
        <f>ROUND((E31)+E31*H4,2)</f>
        <v>22.56</v>
      </c>
      <c r="H31" s="34">
        <f t="shared" si="5"/>
        <v>7190.562</v>
      </c>
      <c r="I31" s="33">
        <f t="shared" si="6"/>
        <v>162219.08</v>
      </c>
    </row>
    <row r="32" ht="60" spans="1:9">
      <c r="A32" s="30" t="s">
        <v>106</v>
      </c>
      <c r="B32" s="31" t="s">
        <v>254</v>
      </c>
      <c r="C32" s="32" t="s">
        <v>108</v>
      </c>
      <c r="D32" s="30" t="s">
        <v>109</v>
      </c>
      <c r="E32" s="33">
        <v>11.33</v>
      </c>
      <c r="F32" s="34">
        <f>TRUNC('PONTOS DE ATENDIMENTO'!D35*30%*6,0)</f>
        <v>4314</v>
      </c>
      <c r="G32" s="33">
        <f>ROUND((E32)+E32*H4,2)</f>
        <v>14.35</v>
      </c>
      <c r="H32" s="34">
        <f t="shared" si="5"/>
        <v>51768</v>
      </c>
      <c r="I32" s="33">
        <f t="shared" si="6"/>
        <v>742870.8</v>
      </c>
    </row>
    <row r="33" ht="48" spans="1:9">
      <c r="A33" s="30" t="s">
        <v>111</v>
      </c>
      <c r="B33" s="31" t="s">
        <v>112</v>
      </c>
      <c r="C33" s="32" t="s">
        <v>113</v>
      </c>
      <c r="D33" s="30" t="s">
        <v>109</v>
      </c>
      <c r="E33" s="33">
        <v>9</v>
      </c>
      <c r="F33" s="34">
        <f>F32/2</f>
        <v>2157</v>
      </c>
      <c r="G33" s="33">
        <f>ROUND((E33)+E33*H5,2)</f>
        <v>10.07</v>
      </c>
      <c r="H33" s="34">
        <f t="shared" ref="H33:H50" si="7">F33*12</f>
        <v>25884</v>
      </c>
      <c r="I33" s="33">
        <f t="shared" ref="I33:I40" si="8">ROUND(G33*H33,2)</f>
        <v>260651.88</v>
      </c>
    </row>
    <row r="34" ht="48" spans="1:9">
      <c r="A34" s="30" t="s">
        <v>115</v>
      </c>
      <c r="B34" s="31" t="s">
        <v>116</v>
      </c>
      <c r="C34" s="32" t="s">
        <v>117</v>
      </c>
      <c r="D34" s="30" t="s">
        <v>109</v>
      </c>
      <c r="E34" s="33">
        <v>9</v>
      </c>
      <c r="F34" s="34">
        <f>F32/2</f>
        <v>2157</v>
      </c>
      <c r="G34" s="33">
        <f>ROUND((E34)+E34*H5,2)</f>
        <v>10.07</v>
      </c>
      <c r="H34" s="34">
        <f t="shared" si="7"/>
        <v>25884</v>
      </c>
      <c r="I34" s="33">
        <f t="shared" si="8"/>
        <v>260651.88</v>
      </c>
    </row>
    <row r="35" ht="48" spans="1:9">
      <c r="A35" s="30" t="s">
        <v>118</v>
      </c>
      <c r="B35" s="31" t="s">
        <v>119</v>
      </c>
      <c r="C35" s="32" t="s">
        <v>120</v>
      </c>
      <c r="D35" s="30" t="s">
        <v>16</v>
      </c>
      <c r="E35" s="33">
        <v>25.21</v>
      </c>
      <c r="F35" s="34">
        <f>'PONTOS DE ATENDIMENTO'!D35*25%</f>
        <v>599.2135</v>
      </c>
      <c r="G35" s="33">
        <f>ROUND((E35)+E35*H4,2)</f>
        <v>31.93</v>
      </c>
      <c r="H35" s="34">
        <f t="shared" si="7"/>
        <v>7190.562</v>
      </c>
      <c r="I35" s="33">
        <f t="shared" si="8"/>
        <v>229594.64</v>
      </c>
    </row>
    <row r="36" ht="48" spans="1:9">
      <c r="A36" s="30" t="s">
        <v>122</v>
      </c>
      <c r="B36" s="31" t="s">
        <v>123</v>
      </c>
      <c r="C36" s="32" t="s">
        <v>124</v>
      </c>
      <c r="D36" s="30" t="s">
        <v>16</v>
      </c>
      <c r="E36" s="33">
        <v>90.5</v>
      </c>
      <c r="F36" s="34">
        <f>F35/4</f>
        <v>149.803375</v>
      </c>
      <c r="G36" s="33">
        <f>ROUND((E36)+E36*H5,2)</f>
        <v>101.27</v>
      </c>
      <c r="H36" s="34">
        <f t="shared" si="7"/>
        <v>1797.6405</v>
      </c>
      <c r="I36" s="33">
        <f t="shared" si="8"/>
        <v>182047.05</v>
      </c>
    </row>
    <row r="37" ht="48" spans="1:9">
      <c r="A37" s="30" t="s">
        <v>126</v>
      </c>
      <c r="B37" s="31" t="s">
        <v>127</v>
      </c>
      <c r="C37" s="32" t="s">
        <v>128</v>
      </c>
      <c r="D37" s="30" t="s">
        <v>16</v>
      </c>
      <c r="E37" s="33">
        <v>100</v>
      </c>
      <c r="F37" s="34">
        <f>F36</f>
        <v>149.803375</v>
      </c>
      <c r="G37" s="33">
        <f>ROUND((E37)+E37*H5,2)</f>
        <v>111.9</v>
      </c>
      <c r="H37" s="34">
        <f t="shared" si="7"/>
        <v>1797.6405</v>
      </c>
      <c r="I37" s="33">
        <f t="shared" si="8"/>
        <v>201155.97</v>
      </c>
    </row>
    <row r="38" ht="48" spans="1:9">
      <c r="A38" s="30" t="s">
        <v>129</v>
      </c>
      <c r="B38" s="31" t="s">
        <v>130</v>
      </c>
      <c r="C38" s="32" t="s">
        <v>131</v>
      </c>
      <c r="D38" s="30" t="s">
        <v>16</v>
      </c>
      <c r="E38" s="33">
        <v>21.5</v>
      </c>
      <c r="F38" s="34">
        <f>F37</f>
        <v>149.803375</v>
      </c>
      <c r="G38" s="33">
        <f>ROUND((E38)+E38*H5,2)</f>
        <v>24.06</v>
      </c>
      <c r="H38" s="34">
        <f t="shared" si="7"/>
        <v>1797.6405</v>
      </c>
      <c r="I38" s="33">
        <f t="shared" si="8"/>
        <v>43251.23</v>
      </c>
    </row>
    <row r="39" ht="48" spans="1:9">
      <c r="A39" s="30" t="s">
        <v>132</v>
      </c>
      <c r="B39" s="31" t="s">
        <v>133</v>
      </c>
      <c r="C39" s="32" t="s">
        <v>134</v>
      </c>
      <c r="D39" s="30" t="s">
        <v>16</v>
      </c>
      <c r="E39" s="33">
        <v>87.5</v>
      </c>
      <c r="F39" s="34">
        <f>F38</f>
        <v>149.803375</v>
      </c>
      <c r="G39" s="33">
        <f>ROUND((E39)+E39*H5,2)</f>
        <v>97.91</v>
      </c>
      <c r="H39" s="34">
        <f t="shared" si="7"/>
        <v>1797.6405</v>
      </c>
      <c r="I39" s="33">
        <f t="shared" si="8"/>
        <v>176006.98</v>
      </c>
    </row>
    <row r="40" ht="72" spans="1:9">
      <c r="A40" s="30" t="s">
        <v>135</v>
      </c>
      <c r="B40" s="31" t="s">
        <v>136</v>
      </c>
      <c r="C40" s="53" t="s">
        <v>137</v>
      </c>
      <c r="D40" s="30" t="s">
        <v>109</v>
      </c>
      <c r="E40" s="33">
        <v>26.33</v>
      </c>
      <c r="F40" s="34">
        <f>ROUND('PONTOS DE ATENDIMENTO'!D35*15%/(3*3),0)</f>
        <v>40</v>
      </c>
      <c r="G40" s="33">
        <f>ROUND((E40)+E40*H4,2)</f>
        <v>33.35</v>
      </c>
      <c r="H40" s="34">
        <f t="shared" si="7"/>
        <v>480</v>
      </c>
      <c r="I40" s="33">
        <f t="shared" si="8"/>
        <v>16008</v>
      </c>
    </row>
    <row r="41" ht="48" spans="1:9">
      <c r="A41" s="30" t="s">
        <v>139</v>
      </c>
      <c r="B41" s="31" t="s">
        <v>140</v>
      </c>
      <c r="C41" s="32" t="s">
        <v>141</v>
      </c>
      <c r="D41" s="30" t="s">
        <v>109</v>
      </c>
      <c r="E41" s="33">
        <v>150</v>
      </c>
      <c r="F41" s="34">
        <f>F40/10</f>
        <v>4</v>
      </c>
      <c r="G41" s="33">
        <f>ROUND((E41)+E41*H5,2)</f>
        <v>167.85</v>
      </c>
      <c r="H41" s="34">
        <f t="shared" si="7"/>
        <v>48</v>
      </c>
      <c r="I41" s="33">
        <f t="shared" ref="I41:I50" si="9">ROUND(G41*H41,2)</f>
        <v>8056.8</v>
      </c>
    </row>
    <row r="42" ht="48" spans="1:9">
      <c r="A42" s="30" t="s">
        <v>143</v>
      </c>
      <c r="B42" s="31" t="s">
        <v>144</v>
      </c>
      <c r="C42" s="32" t="s">
        <v>145</v>
      </c>
      <c r="D42" s="30" t="s">
        <v>109</v>
      </c>
      <c r="E42" s="33">
        <v>150</v>
      </c>
      <c r="F42" s="34">
        <f>F41</f>
        <v>4</v>
      </c>
      <c r="G42" s="33">
        <f>ROUND((E42)+E42*H5,2)</f>
        <v>167.85</v>
      </c>
      <c r="H42" s="34">
        <f t="shared" si="7"/>
        <v>48</v>
      </c>
      <c r="I42" s="33">
        <f t="shared" si="9"/>
        <v>8056.8</v>
      </c>
    </row>
    <row r="43" ht="36" spans="1:9">
      <c r="A43" s="30" t="s">
        <v>146</v>
      </c>
      <c r="B43" s="31" t="s">
        <v>147</v>
      </c>
      <c r="C43" s="32" t="s">
        <v>148</v>
      </c>
      <c r="D43" s="30" t="s">
        <v>109</v>
      </c>
      <c r="E43" s="33">
        <v>149</v>
      </c>
      <c r="F43" s="34">
        <f>F42</f>
        <v>4</v>
      </c>
      <c r="G43" s="33">
        <f>ROUND((E43)+E43*H5,2)</f>
        <v>166.73</v>
      </c>
      <c r="H43" s="34">
        <f t="shared" si="7"/>
        <v>48</v>
      </c>
      <c r="I43" s="33">
        <f t="shared" si="9"/>
        <v>8003.04</v>
      </c>
    </row>
    <row r="44" ht="36" spans="1:9">
      <c r="A44" s="30" t="s">
        <v>150</v>
      </c>
      <c r="B44" s="31" t="s">
        <v>151</v>
      </c>
      <c r="C44" s="32" t="s">
        <v>152</v>
      </c>
      <c r="D44" s="30" t="s">
        <v>109</v>
      </c>
      <c r="E44" s="33">
        <v>149</v>
      </c>
      <c r="F44" s="34">
        <f>F43</f>
        <v>4</v>
      </c>
      <c r="G44" s="33">
        <f>ROUND((E44)+E44*H5,2)</f>
        <v>166.73</v>
      </c>
      <c r="H44" s="34">
        <f t="shared" si="7"/>
        <v>48</v>
      </c>
      <c r="I44" s="33">
        <f t="shared" si="9"/>
        <v>8003.04</v>
      </c>
    </row>
    <row r="45" ht="36" spans="1:9">
      <c r="A45" s="30" t="s">
        <v>154</v>
      </c>
      <c r="B45" s="31" t="s">
        <v>155</v>
      </c>
      <c r="C45" s="32" t="s">
        <v>156</v>
      </c>
      <c r="D45" s="30" t="s">
        <v>109</v>
      </c>
      <c r="E45" s="33">
        <v>159</v>
      </c>
      <c r="F45" s="34">
        <f>F44</f>
        <v>4</v>
      </c>
      <c r="G45" s="33">
        <f>ROUND((E45)+E45*H5,2)</f>
        <v>177.92</v>
      </c>
      <c r="H45" s="34">
        <f t="shared" si="7"/>
        <v>48</v>
      </c>
      <c r="I45" s="33">
        <f t="shared" si="9"/>
        <v>8540.16</v>
      </c>
    </row>
    <row r="46" ht="24" spans="1:9">
      <c r="A46" s="30" t="s">
        <v>158</v>
      </c>
      <c r="B46" s="31" t="s">
        <v>159</v>
      </c>
      <c r="C46" s="32" t="s">
        <v>160</v>
      </c>
      <c r="D46" s="30" t="s">
        <v>109</v>
      </c>
      <c r="E46" s="33">
        <v>152.87</v>
      </c>
      <c r="F46" s="34">
        <f>F45</f>
        <v>4</v>
      </c>
      <c r="G46" s="33">
        <f>ROUND((E46)+E46*H5,2)</f>
        <v>171.06</v>
      </c>
      <c r="H46" s="34">
        <f t="shared" si="7"/>
        <v>48</v>
      </c>
      <c r="I46" s="33">
        <f t="shared" si="9"/>
        <v>8210.88</v>
      </c>
    </row>
    <row r="47" ht="36" spans="1:9">
      <c r="A47" s="30" t="s">
        <v>162</v>
      </c>
      <c r="B47" s="31" t="s">
        <v>163</v>
      </c>
      <c r="C47" s="32" t="s">
        <v>164</v>
      </c>
      <c r="D47" s="30" t="s">
        <v>109</v>
      </c>
      <c r="E47" s="33">
        <v>175.96</v>
      </c>
      <c r="F47" s="34">
        <v>6</v>
      </c>
      <c r="G47" s="33">
        <f>ROUND((E47)+E47*H5,2)</f>
        <v>196.9</v>
      </c>
      <c r="H47" s="34">
        <f t="shared" si="7"/>
        <v>72</v>
      </c>
      <c r="I47" s="33">
        <f t="shared" si="9"/>
        <v>14176.8</v>
      </c>
    </row>
    <row r="48" ht="24" spans="1:9">
      <c r="A48" s="30" t="s">
        <v>166</v>
      </c>
      <c r="B48" s="31" t="s">
        <v>167</v>
      </c>
      <c r="C48" s="32" t="s">
        <v>168</v>
      </c>
      <c r="D48" s="30" t="s">
        <v>109</v>
      </c>
      <c r="E48" s="33">
        <v>175.96</v>
      </c>
      <c r="F48" s="34">
        <v>5</v>
      </c>
      <c r="G48" s="33">
        <f>ROUND((E48)+E48*H5,2)</f>
        <v>196.9</v>
      </c>
      <c r="H48" s="34">
        <f t="shared" si="7"/>
        <v>60</v>
      </c>
      <c r="I48" s="33">
        <f t="shared" si="9"/>
        <v>11814</v>
      </c>
    </row>
    <row r="49" ht="36" spans="1:9">
      <c r="A49" s="30" t="s">
        <v>170</v>
      </c>
      <c r="B49" s="31" t="s">
        <v>171</v>
      </c>
      <c r="C49" s="32" t="s">
        <v>172</v>
      </c>
      <c r="D49" s="30" t="s">
        <v>109</v>
      </c>
      <c r="E49" s="33">
        <v>175.96</v>
      </c>
      <c r="F49" s="34">
        <v>5</v>
      </c>
      <c r="G49" s="33">
        <f>ROUND((E49)+E49*H5,2)</f>
        <v>196.9</v>
      </c>
      <c r="H49" s="34">
        <f t="shared" si="7"/>
        <v>60</v>
      </c>
      <c r="I49" s="33">
        <f t="shared" si="9"/>
        <v>11814</v>
      </c>
    </row>
    <row r="50" ht="60" spans="1:9">
      <c r="A50" s="30" t="s">
        <v>174</v>
      </c>
      <c r="B50" s="31" t="s">
        <v>175</v>
      </c>
      <c r="C50" s="32" t="s">
        <v>176</v>
      </c>
      <c r="D50" s="30" t="s">
        <v>109</v>
      </c>
      <c r="E50" s="33">
        <v>182.71</v>
      </c>
      <c r="F50" s="34">
        <f>ROUND('PONTOS DE ATENDIMENTO'!D35*5%/(3*3),0)</f>
        <v>13</v>
      </c>
      <c r="G50" s="33">
        <f>ROUND((E50)+E50*H4,2)</f>
        <v>231.44</v>
      </c>
      <c r="H50" s="34">
        <f t="shared" si="7"/>
        <v>156</v>
      </c>
      <c r="I50" s="33">
        <f t="shared" si="9"/>
        <v>36104.64</v>
      </c>
    </row>
    <row r="51" ht="48" spans="1:9">
      <c r="A51" s="30" t="s">
        <v>178</v>
      </c>
      <c r="B51" s="31" t="s">
        <v>179</v>
      </c>
      <c r="C51" s="32" t="s">
        <v>180</v>
      </c>
      <c r="D51" s="30" t="s">
        <v>109</v>
      </c>
      <c r="E51" s="33">
        <v>159.9</v>
      </c>
      <c r="F51" s="34">
        <v>7</v>
      </c>
      <c r="G51" s="33">
        <f>ROUND((E51)+E51*H5,2)</f>
        <v>178.93</v>
      </c>
      <c r="H51" s="34">
        <f t="shared" ref="H51:H52" si="10">F51*12</f>
        <v>84</v>
      </c>
      <c r="I51" s="33">
        <f t="shared" ref="I51:I52" si="11">ROUND(G51*H51,2)</f>
        <v>15030.12</v>
      </c>
    </row>
    <row r="52" ht="48" spans="1:9">
      <c r="A52" s="30" t="s">
        <v>182</v>
      </c>
      <c r="B52" s="31" t="s">
        <v>183</v>
      </c>
      <c r="C52" s="32" t="s">
        <v>184</v>
      </c>
      <c r="D52" s="30" t="s">
        <v>109</v>
      </c>
      <c r="E52" s="33">
        <v>159.9</v>
      </c>
      <c r="F52" s="34">
        <v>6</v>
      </c>
      <c r="G52" s="33">
        <f>ROUND((E52)+E52*H5,2)</f>
        <v>178.93</v>
      </c>
      <c r="H52" s="34">
        <f t="shared" si="10"/>
        <v>72</v>
      </c>
      <c r="I52" s="33">
        <f t="shared" si="11"/>
        <v>12882.96</v>
      </c>
    </row>
    <row r="53" ht="24" spans="1:9">
      <c r="A53" s="30" t="s">
        <v>186</v>
      </c>
      <c r="B53" s="31" t="s">
        <v>187</v>
      </c>
      <c r="C53" s="32" t="s">
        <v>188</v>
      </c>
      <c r="D53" s="30" t="s">
        <v>109</v>
      </c>
      <c r="E53" s="33">
        <v>106.02</v>
      </c>
      <c r="F53" s="34">
        <f>F40+F50</f>
        <v>53</v>
      </c>
      <c r="G53" s="33">
        <f>ROUND((E53)+E53*H4,2)</f>
        <v>134.3</v>
      </c>
      <c r="H53" s="34">
        <f t="shared" ref="H53:H54" si="12">F53*12</f>
        <v>636</v>
      </c>
      <c r="I53" s="33">
        <f t="shared" ref="I53:I56" si="13">ROUND(G53*H53,2)</f>
        <v>85414.8</v>
      </c>
    </row>
    <row r="54" ht="48" spans="1:9">
      <c r="A54" s="30" t="s">
        <v>190</v>
      </c>
      <c r="B54" s="31" t="s">
        <v>191</v>
      </c>
      <c r="C54" s="32" t="s">
        <v>192</v>
      </c>
      <c r="D54" s="30" t="s">
        <v>109</v>
      </c>
      <c r="E54" s="33">
        <v>34.14</v>
      </c>
      <c r="F54" s="34">
        <f>F53</f>
        <v>53</v>
      </c>
      <c r="G54" s="33">
        <f>ROUND((E54)+E54*H5,2)</f>
        <v>38.2</v>
      </c>
      <c r="H54" s="34">
        <f t="shared" si="12"/>
        <v>636</v>
      </c>
      <c r="I54" s="33">
        <f t="shared" si="13"/>
        <v>24295.2</v>
      </c>
    </row>
    <row r="55" ht="36" spans="1:9">
      <c r="A55" s="30" t="s">
        <v>194</v>
      </c>
      <c r="B55" s="31" t="s">
        <v>61</v>
      </c>
      <c r="C55" s="54" t="s">
        <v>62</v>
      </c>
      <c r="D55" s="30" t="s">
        <v>63</v>
      </c>
      <c r="E55" s="33">
        <f>E21</f>
        <v>4.05</v>
      </c>
      <c r="F55" s="34">
        <f>F26*0.05*30</f>
        <v>3595.281</v>
      </c>
      <c r="G55" s="33">
        <f>ROUND((E55)+E55*H4,2)</f>
        <v>5.13</v>
      </c>
      <c r="H55" s="34">
        <f t="shared" ref="H55" si="14">F55*12</f>
        <v>43143.372</v>
      </c>
      <c r="I55" s="33">
        <f t="shared" si="13"/>
        <v>221325.5</v>
      </c>
    </row>
    <row r="56" ht="48" spans="1:9">
      <c r="A56" s="30" t="s">
        <v>196</v>
      </c>
      <c r="B56" s="31" t="s">
        <v>66</v>
      </c>
      <c r="C56" s="32" t="s">
        <v>67</v>
      </c>
      <c r="D56" s="30" t="s">
        <v>68</v>
      </c>
      <c r="E56" s="33">
        <f>E22</f>
        <v>21.21</v>
      </c>
      <c r="F56" s="34">
        <f>F55/30</f>
        <v>119.8427</v>
      </c>
      <c r="G56" s="33">
        <f>ROUND((E56)+E56*H4,2)</f>
        <v>26.87</v>
      </c>
      <c r="H56" s="34">
        <f t="shared" ref="H56" si="15">F56*12</f>
        <v>1438.1124</v>
      </c>
      <c r="I56" s="33">
        <f t="shared" si="13"/>
        <v>38642.08</v>
      </c>
    </row>
    <row r="57" spans="1:9">
      <c r="A57" s="140" t="s">
        <v>198</v>
      </c>
      <c r="B57" s="140"/>
      <c r="C57" s="140"/>
      <c r="D57" s="140"/>
      <c r="E57" s="140"/>
      <c r="F57" s="140"/>
      <c r="G57" s="140"/>
      <c r="H57" s="141"/>
      <c r="I57" s="147">
        <f>SUM(I59:I67)</f>
        <v>981526.92</v>
      </c>
    </row>
    <row r="58" spans="1:9">
      <c r="A58" s="81" t="s">
        <v>199</v>
      </c>
      <c r="B58" s="296" t="s">
        <v>200</v>
      </c>
      <c r="C58" s="297"/>
      <c r="D58" s="81" t="s">
        <v>109</v>
      </c>
      <c r="E58" s="142">
        <v>100</v>
      </c>
      <c r="F58" s="143"/>
      <c r="G58" s="144"/>
      <c r="H58" s="145"/>
      <c r="I58" s="148">
        <f>SUM(I59:I66)</f>
        <v>962224.44</v>
      </c>
    </row>
    <row r="59" ht="36" spans="1:9">
      <c r="A59" s="81" t="s">
        <v>201</v>
      </c>
      <c r="B59" s="30" t="s">
        <v>202</v>
      </c>
      <c r="C59" s="32" t="s">
        <v>203</v>
      </c>
      <c r="D59" s="30" t="s">
        <v>204</v>
      </c>
      <c r="E59" s="33">
        <v>2250</v>
      </c>
      <c r="F59" s="34">
        <v>2</v>
      </c>
      <c r="G59" s="33">
        <f>ROUND((E59)+E59*H4,2)</f>
        <v>2850.08</v>
      </c>
      <c r="H59" s="34">
        <v>24</v>
      </c>
      <c r="I59" s="33">
        <f>ROUND(H59*G59,2)</f>
        <v>68401.92</v>
      </c>
    </row>
    <row r="60" ht="25.2" customHeight="1" spans="1:9">
      <c r="A60" s="81" t="s">
        <v>206</v>
      </c>
      <c r="B60" s="30" t="s">
        <v>207</v>
      </c>
      <c r="C60" s="32" t="s">
        <v>208</v>
      </c>
      <c r="D60" s="30" t="s">
        <v>204</v>
      </c>
      <c r="E60" s="33">
        <f>COMP.!H3263</f>
        <v>1200</v>
      </c>
      <c r="F60" s="34">
        <v>2</v>
      </c>
      <c r="G60" s="33">
        <f>ROUND((E60)+E60*H4,2)</f>
        <v>1520.04</v>
      </c>
      <c r="H60" s="34">
        <f>F60</f>
        <v>2</v>
      </c>
      <c r="I60" s="33">
        <f t="shared" ref="I60:I66" si="16">ROUND(H60*G60,2)</f>
        <v>3040.08</v>
      </c>
    </row>
    <row r="61" ht="27" customHeight="1" spans="1:9">
      <c r="A61" s="81" t="s">
        <v>210</v>
      </c>
      <c r="B61" s="30" t="s">
        <v>211</v>
      </c>
      <c r="C61" s="32" t="s">
        <v>212</v>
      </c>
      <c r="D61" s="30" t="s">
        <v>109</v>
      </c>
      <c r="E61" s="33">
        <f>COMP.!H3254</f>
        <v>1200</v>
      </c>
      <c r="F61" s="34">
        <v>2</v>
      </c>
      <c r="G61" s="33">
        <f>ROUND((E61)+E61*H4,2)</f>
        <v>1520.04</v>
      </c>
      <c r="H61" s="34">
        <f>F61</f>
        <v>2</v>
      </c>
      <c r="I61" s="33">
        <f t="shared" si="16"/>
        <v>3040.08</v>
      </c>
    </row>
    <row r="62" ht="36" spans="1:9">
      <c r="A62" s="81" t="s">
        <v>214</v>
      </c>
      <c r="B62" s="30" t="s">
        <v>215</v>
      </c>
      <c r="C62" s="32" t="s">
        <v>216</v>
      </c>
      <c r="D62" s="30" t="s">
        <v>204</v>
      </c>
      <c r="E62" s="33">
        <v>21419.34</v>
      </c>
      <c r="F62" s="34">
        <v>1</v>
      </c>
      <c r="G62" s="33">
        <f>ROUND((E62)+E62*H4,2)</f>
        <v>27131.88</v>
      </c>
      <c r="H62" s="34">
        <v>12</v>
      </c>
      <c r="I62" s="33">
        <f t="shared" si="16"/>
        <v>325582.56</v>
      </c>
    </row>
    <row r="63" ht="36" spans="1:9">
      <c r="A63" s="81" t="s">
        <v>218</v>
      </c>
      <c r="B63" s="31" t="s">
        <v>219</v>
      </c>
      <c r="C63" s="32" t="s">
        <v>220</v>
      </c>
      <c r="D63" s="30" t="s">
        <v>204</v>
      </c>
      <c r="E63" s="33">
        <v>9483.1</v>
      </c>
      <c r="F63" s="34">
        <v>2</v>
      </c>
      <c r="G63" s="33">
        <f>ROUND((E63)+E63*H4,2)</f>
        <v>12012.24</v>
      </c>
      <c r="H63" s="34">
        <v>24</v>
      </c>
      <c r="I63" s="33">
        <f t="shared" si="16"/>
        <v>288293.76</v>
      </c>
    </row>
    <row r="64" ht="36" spans="1:9">
      <c r="A64" s="81" t="s">
        <v>222</v>
      </c>
      <c r="B64" s="31" t="s">
        <v>223</v>
      </c>
      <c r="C64" s="32" t="s">
        <v>224</v>
      </c>
      <c r="D64" s="30" t="s">
        <v>204</v>
      </c>
      <c r="E64" s="33">
        <v>4571.35</v>
      </c>
      <c r="F64" s="34">
        <v>1</v>
      </c>
      <c r="G64" s="33">
        <f>ROUND((E64)+E64*H4,2)</f>
        <v>5790.53</v>
      </c>
      <c r="H64" s="34">
        <v>12</v>
      </c>
      <c r="I64" s="33">
        <f t="shared" si="16"/>
        <v>69486.36</v>
      </c>
    </row>
    <row r="65" ht="36" spans="1:9">
      <c r="A65" s="81" t="s">
        <v>226</v>
      </c>
      <c r="B65" s="31" t="s">
        <v>227</v>
      </c>
      <c r="C65" s="32" t="s">
        <v>228</v>
      </c>
      <c r="D65" s="30" t="s">
        <v>204</v>
      </c>
      <c r="E65" s="33">
        <v>7007.8</v>
      </c>
      <c r="F65" s="34">
        <v>1</v>
      </c>
      <c r="G65" s="33">
        <f>ROUND((E65)+E65*H4,2)</f>
        <v>8876.78</v>
      </c>
      <c r="H65" s="34">
        <v>12</v>
      </c>
      <c r="I65" s="33">
        <f t="shared" si="16"/>
        <v>106521.36</v>
      </c>
    </row>
    <row r="66" ht="36" spans="1:9">
      <c r="A66" s="81" t="s">
        <v>230</v>
      </c>
      <c r="B66" s="31" t="s">
        <v>231</v>
      </c>
      <c r="C66" s="32" t="s">
        <v>232</v>
      </c>
      <c r="D66" s="30" t="s">
        <v>109</v>
      </c>
      <c r="E66" s="33">
        <v>3218.94</v>
      </c>
      <c r="F66" s="34">
        <v>2</v>
      </c>
      <c r="G66" s="33">
        <f>ROUND((E66)+E66*H4,2)</f>
        <v>4077.43</v>
      </c>
      <c r="H66" s="34">
        <v>24</v>
      </c>
      <c r="I66" s="33">
        <f t="shared" si="16"/>
        <v>97858.32</v>
      </c>
    </row>
    <row r="67" ht="24" spans="1:9">
      <c r="A67" s="81" t="s">
        <v>234</v>
      </c>
      <c r="B67" s="31" t="s">
        <v>235</v>
      </c>
      <c r="C67" s="32" t="s">
        <v>236</v>
      </c>
      <c r="D67" s="30" t="s">
        <v>109</v>
      </c>
      <c r="E67" s="33">
        <v>5.77</v>
      </c>
      <c r="F67" s="34">
        <f>60*4.15</f>
        <v>249</v>
      </c>
      <c r="G67" s="33">
        <f>ROUND((E67)+E67*H5,2)</f>
        <v>6.46</v>
      </c>
      <c r="H67" s="34">
        <f>F67*12</f>
        <v>2988</v>
      </c>
      <c r="I67" s="33">
        <f t="shared" ref="I67" si="17">ROUND(H67*G67,2)</f>
        <v>19302.48</v>
      </c>
    </row>
    <row r="68" spans="1:9">
      <c r="A68" s="82" t="s">
        <v>255</v>
      </c>
      <c r="B68" s="83"/>
      <c r="C68" s="83"/>
      <c r="D68" s="83"/>
      <c r="E68" s="83"/>
      <c r="F68" s="83"/>
      <c r="G68" s="83"/>
      <c r="H68" s="84"/>
      <c r="I68" s="87">
        <f>I57+I24+I7</f>
        <v>6420775.39</v>
      </c>
    </row>
    <row r="69" spans="1:1">
      <c r="A69" s="1" t="s">
        <v>256</v>
      </c>
    </row>
    <row r="71" spans="1:1">
      <c r="A71" s="1" t="s">
        <v>238</v>
      </c>
    </row>
  </sheetData>
  <mergeCells count="10">
    <mergeCell ref="A2:I2"/>
    <mergeCell ref="A3:I3"/>
    <mergeCell ref="A4:C4"/>
    <mergeCell ref="A5:C5"/>
    <mergeCell ref="A7:H7"/>
    <mergeCell ref="A24:G24"/>
    <mergeCell ref="A57:G57"/>
    <mergeCell ref="B58:C58"/>
    <mergeCell ref="A68:H68"/>
    <mergeCell ref="I4:I5"/>
  </mergeCells>
  <pageMargins left="0.511811024" right="0.511811024" top="0.787401575" bottom="0.787401575" header="0.31496062" footer="0.31496062"/>
  <pageSetup paperSize="9" scale="59" orientation="portrait"/>
  <headerFooter/>
  <rowBreaks count="1" manualBreakCount="1">
    <brk id="34" max="8"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U73"/>
  <sheetViews>
    <sheetView showGridLines="0" view="pageBreakPreview" zoomScale="90" zoomScaleNormal="91" topLeftCell="C1" workbookViewId="0">
      <selection activeCell="K11" sqref="K11"/>
    </sheetView>
  </sheetViews>
  <sheetFormatPr defaultColWidth="9" defaultRowHeight="14.5"/>
  <cols>
    <col min="1" max="1" width="7.89090909090909" style="1" customWidth="1"/>
    <col min="2" max="2" width="11.7818181818182" style="1" customWidth="1"/>
    <col min="3" max="3" width="36.6636363636364" style="1" customWidth="1"/>
    <col min="4" max="4" width="6.78181818181818" style="1" customWidth="1"/>
    <col min="5" max="5" width="9.10909090909091" style="2" customWidth="1"/>
    <col min="6" max="6" width="8.44545454545455" style="3" customWidth="1"/>
    <col min="7" max="7" width="12.3363636363636" style="2" customWidth="1"/>
    <col min="8" max="8" width="8" style="3" customWidth="1"/>
    <col min="9" max="9" width="12.3363636363636" style="2" customWidth="1"/>
    <col min="10" max="21" width="11" style="5" customWidth="1"/>
    <col min="22" max="16384" width="8.89090909090909" style="6"/>
  </cols>
  <sheetData>
    <row r="2" ht="39" customHeight="1" spans="1:21">
      <c r="A2" s="7" t="s">
        <v>257</v>
      </c>
      <c r="B2" s="7"/>
      <c r="C2" s="7"/>
      <c r="D2" s="7"/>
      <c r="E2" s="7"/>
      <c r="F2" s="7"/>
      <c r="G2" s="7"/>
      <c r="H2" s="7"/>
      <c r="I2" s="7"/>
      <c r="J2" s="7"/>
      <c r="K2" s="7"/>
      <c r="L2" s="7"/>
      <c r="M2" s="7"/>
      <c r="N2" s="7"/>
      <c r="O2" s="7"/>
      <c r="P2" s="7"/>
      <c r="Q2" s="7"/>
      <c r="R2" s="7"/>
      <c r="S2" s="7"/>
      <c r="T2" s="7"/>
      <c r="U2" s="7"/>
    </row>
    <row r="3" ht="39" customHeight="1" spans="1:21">
      <c r="A3" s="245" t="s">
        <v>1</v>
      </c>
      <c r="B3" s="245"/>
      <c r="C3" s="245"/>
      <c r="D3" s="245"/>
      <c r="E3" s="245"/>
      <c r="F3" s="245"/>
      <c r="G3" s="245"/>
      <c r="H3" s="245"/>
      <c r="I3" s="245"/>
      <c r="J3" s="245"/>
      <c r="K3" s="245"/>
      <c r="L3" s="245"/>
      <c r="M3" s="245"/>
      <c r="N3" s="245"/>
      <c r="O3" s="245"/>
      <c r="P3" s="245"/>
      <c r="Q3" s="245"/>
      <c r="R3" s="245"/>
      <c r="S3" s="245"/>
      <c r="T3" s="245"/>
      <c r="U3" s="245"/>
    </row>
    <row r="4" ht="21" customHeight="1" spans="1:21">
      <c r="A4" s="246" t="s">
        <v>258</v>
      </c>
      <c r="B4" s="246"/>
      <c r="C4" s="246"/>
      <c r="D4" s="246"/>
      <c r="E4" s="246"/>
      <c r="F4" s="246"/>
      <c r="G4" s="246"/>
      <c r="H4" s="246"/>
      <c r="I4" s="246"/>
      <c r="J4" s="246"/>
      <c r="K4" s="246"/>
      <c r="L4" s="246"/>
      <c r="M4" s="246"/>
      <c r="N4" s="246"/>
      <c r="O4" s="246"/>
      <c r="P4" s="246"/>
      <c r="Q4" s="246"/>
      <c r="R4" s="246"/>
      <c r="S4" s="246"/>
      <c r="T4" s="246"/>
      <c r="U4" s="246"/>
    </row>
    <row r="5" ht="14.75" spans="1:21">
      <c r="A5" s="246"/>
      <c r="B5" s="246"/>
      <c r="C5" s="246"/>
      <c r="D5" s="246"/>
      <c r="E5" s="246"/>
      <c r="F5" s="246"/>
      <c r="G5" s="246"/>
      <c r="H5" s="246"/>
      <c r="I5" s="246"/>
      <c r="J5" s="246"/>
      <c r="K5" s="246"/>
      <c r="L5" s="246"/>
      <c r="M5" s="246"/>
      <c r="N5" s="246"/>
      <c r="O5" s="246"/>
      <c r="P5" s="246"/>
      <c r="Q5" s="246"/>
      <c r="R5" s="246"/>
      <c r="S5" s="246"/>
      <c r="T5" s="246"/>
      <c r="U5" s="246"/>
    </row>
    <row r="6" ht="51.6" customHeight="1" spans="1:21">
      <c r="A6" s="247" t="s">
        <v>244</v>
      </c>
      <c r="B6" s="248" t="s">
        <v>245</v>
      </c>
      <c r="C6" s="249" t="s">
        <v>8</v>
      </c>
      <c r="D6" s="248" t="s">
        <v>9</v>
      </c>
      <c r="E6" s="250" t="s">
        <v>246</v>
      </c>
      <c r="F6" s="251" t="s">
        <v>247</v>
      </c>
      <c r="G6" s="250" t="s">
        <v>248</v>
      </c>
      <c r="H6" s="251" t="s">
        <v>249</v>
      </c>
      <c r="I6" s="283" t="s">
        <v>250</v>
      </c>
      <c r="J6" s="284" t="s">
        <v>259</v>
      </c>
      <c r="K6" s="284" t="s">
        <v>260</v>
      </c>
      <c r="L6" s="284" t="s">
        <v>261</v>
      </c>
      <c r="M6" s="284" t="s">
        <v>262</v>
      </c>
      <c r="N6" s="284" t="s">
        <v>263</v>
      </c>
      <c r="O6" s="284" t="s">
        <v>264</v>
      </c>
      <c r="P6" s="284" t="s">
        <v>265</v>
      </c>
      <c r="Q6" s="284" t="s">
        <v>266</v>
      </c>
      <c r="R6" s="284" t="s">
        <v>267</v>
      </c>
      <c r="S6" s="284" t="s">
        <v>268</v>
      </c>
      <c r="T6" s="284" t="s">
        <v>269</v>
      </c>
      <c r="U6" s="284" t="s">
        <v>270</v>
      </c>
    </row>
    <row r="7" ht="14.4" customHeight="1" spans="1:21">
      <c r="A7" s="252" t="s">
        <v>251</v>
      </c>
      <c r="B7" s="253"/>
      <c r="C7" s="253"/>
      <c r="D7" s="253"/>
      <c r="E7" s="253"/>
      <c r="F7" s="253"/>
      <c r="G7" s="253"/>
      <c r="H7" s="253"/>
      <c r="I7" s="285">
        <f>SUM(I8:I23)</f>
        <v>1766336.78</v>
      </c>
      <c r="J7" s="286">
        <f>SUM(J8:J23)</f>
        <v>147194.731666667</v>
      </c>
      <c r="K7" s="286">
        <f t="shared" ref="K7:U7" si="0">SUM(K8:K23)</f>
        <v>147194.731666667</v>
      </c>
      <c r="L7" s="286">
        <f t="shared" si="0"/>
        <v>147194.731666667</v>
      </c>
      <c r="M7" s="286">
        <f t="shared" si="0"/>
        <v>147194.731666667</v>
      </c>
      <c r="N7" s="286">
        <f t="shared" si="0"/>
        <v>147194.731666667</v>
      </c>
      <c r="O7" s="286">
        <f t="shared" si="0"/>
        <v>147194.731666667</v>
      </c>
      <c r="P7" s="286">
        <f t="shared" si="0"/>
        <v>147194.731666667</v>
      </c>
      <c r="Q7" s="286">
        <f t="shared" si="0"/>
        <v>147194.731666667</v>
      </c>
      <c r="R7" s="286">
        <f t="shared" si="0"/>
        <v>147194.731666667</v>
      </c>
      <c r="S7" s="286">
        <f t="shared" si="0"/>
        <v>147194.731666667</v>
      </c>
      <c r="T7" s="286">
        <f t="shared" si="0"/>
        <v>147194.731666667</v>
      </c>
      <c r="U7" s="286">
        <f t="shared" si="0"/>
        <v>147194.731666667</v>
      </c>
    </row>
    <row r="8" ht="40.2" customHeight="1" spans="1:21">
      <c r="A8" s="254" t="s">
        <v>252</v>
      </c>
      <c r="B8" s="255" t="s">
        <v>14</v>
      </c>
      <c r="C8" s="256" t="s">
        <v>15</v>
      </c>
      <c r="D8" s="254" t="s">
        <v>16</v>
      </c>
      <c r="E8" s="257">
        <f>TRUNC(0.28,2)</f>
        <v>0.28</v>
      </c>
      <c r="F8" s="258">
        <f>'MEMORIAL DESCRITIVO'!E9</f>
        <v>1438.1124</v>
      </c>
      <c r="G8" s="259">
        <f>ROUND((E8)+E8*H4,2)</f>
        <v>0.28</v>
      </c>
      <c r="H8" s="258">
        <f>F8*12</f>
        <v>17257.3488</v>
      </c>
      <c r="I8" s="287">
        <f>ROUND(G8*H8,2)</f>
        <v>4832.06</v>
      </c>
      <c r="J8" s="263">
        <f>I8/12</f>
        <v>402.671666666667</v>
      </c>
      <c r="K8" s="263">
        <f>$I$8/12</f>
        <v>402.671666666667</v>
      </c>
      <c r="L8" s="263">
        <f t="shared" ref="L8:T8" si="1">$I$8/12</f>
        <v>402.671666666667</v>
      </c>
      <c r="M8" s="263">
        <f t="shared" si="1"/>
        <v>402.671666666667</v>
      </c>
      <c r="N8" s="263">
        <f t="shared" si="1"/>
        <v>402.671666666667</v>
      </c>
      <c r="O8" s="263">
        <f t="shared" si="1"/>
        <v>402.671666666667</v>
      </c>
      <c r="P8" s="263">
        <f t="shared" si="1"/>
        <v>402.671666666667</v>
      </c>
      <c r="Q8" s="263">
        <f t="shared" si="1"/>
        <v>402.671666666667</v>
      </c>
      <c r="R8" s="263">
        <f t="shared" si="1"/>
        <v>402.671666666667</v>
      </c>
      <c r="S8" s="263">
        <f t="shared" si="1"/>
        <v>402.671666666667</v>
      </c>
      <c r="T8" s="263">
        <f t="shared" si="1"/>
        <v>402.671666666667</v>
      </c>
      <c r="U8" s="263">
        <f t="shared" ref="U8:U23" si="2">I8-SUM(J8:T8)</f>
        <v>402.671666666667</v>
      </c>
    </row>
    <row r="9" ht="40.2" customHeight="1" spans="1:21">
      <c r="A9" s="260" t="s">
        <v>18</v>
      </c>
      <c r="B9" s="261" t="s">
        <v>19</v>
      </c>
      <c r="C9" s="262" t="s">
        <v>20</v>
      </c>
      <c r="D9" s="260" t="s">
        <v>16</v>
      </c>
      <c r="E9" s="263">
        <f>TRUNC(0.47,2)</f>
        <v>0.47</v>
      </c>
      <c r="F9" s="264">
        <f>'MEMORIAL DESCRITIVO'!E10</f>
        <v>12943.0116</v>
      </c>
      <c r="G9" s="259">
        <f>ROUND((E9)+E9*H4,2)</f>
        <v>0.47</v>
      </c>
      <c r="H9" s="258">
        <f>F9*12</f>
        <v>155316.1392</v>
      </c>
      <c r="I9" s="287">
        <f t="shared" ref="I9:I23" si="3">ROUND(G9*H9,2)</f>
        <v>72998.59</v>
      </c>
      <c r="J9" s="263">
        <f>I9/12</f>
        <v>6083.21583333333</v>
      </c>
      <c r="K9" s="263">
        <f>$I$9/12</f>
        <v>6083.21583333333</v>
      </c>
      <c r="L9" s="263">
        <f t="shared" ref="L9:T9" si="4">$I$9/12</f>
        <v>6083.21583333333</v>
      </c>
      <c r="M9" s="263">
        <f t="shared" si="4"/>
        <v>6083.21583333333</v>
      </c>
      <c r="N9" s="263">
        <f t="shared" si="4"/>
        <v>6083.21583333333</v>
      </c>
      <c r="O9" s="263">
        <f t="shared" si="4"/>
        <v>6083.21583333333</v>
      </c>
      <c r="P9" s="263">
        <f t="shared" si="4"/>
        <v>6083.21583333333</v>
      </c>
      <c r="Q9" s="263">
        <f t="shared" si="4"/>
        <v>6083.21583333333</v>
      </c>
      <c r="R9" s="263">
        <f t="shared" si="4"/>
        <v>6083.21583333333</v>
      </c>
      <c r="S9" s="263">
        <f t="shared" si="4"/>
        <v>6083.21583333333</v>
      </c>
      <c r="T9" s="263">
        <f t="shared" si="4"/>
        <v>6083.21583333333</v>
      </c>
      <c r="U9" s="263">
        <f t="shared" si="2"/>
        <v>6083.21583333332</v>
      </c>
    </row>
    <row r="10" spans="1:21">
      <c r="A10" s="260" t="s">
        <v>22</v>
      </c>
      <c r="B10" s="261" t="s">
        <v>23</v>
      </c>
      <c r="C10" s="262" t="s">
        <v>24</v>
      </c>
      <c r="D10" s="260" t="s">
        <v>16</v>
      </c>
      <c r="E10" s="263">
        <v>2.52</v>
      </c>
      <c r="F10" s="264">
        <f>'PONTOS DE ATENDIMENTO'!D33*30%</f>
        <v>7190.562</v>
      </c>
      <c r="G10" s="259">
        <f>ROUND((E10)+E10*H4,2)</f>
        <v>2.52</v>
      </c>
      <c r="H10" s="258">
        <f>F10*12</f>
        <v>86286.744</v>
      </c>
      <c r="I10" s="287">
        <f t="shared" si="3"/>
        <v>217442.59</v>
      </c>
      <c r="J10" s="263">
        <f>I10/12</f>
        <v>18120.2158333333</v>
      </c>
      <c r="K10" s="263">
        <f>$I$10/12</f>
        <v>18120.2158333333</v>
      </c>
      <c r="L10" s="263">
        <f t="shared" ref="L10:T10" si="5">$I$10/12</f>
        <v>18120.2158333333</v>
      </c>
      <c r="M10" s="263">
        <f t="shared" si="5"/>
        <v>18120.2158333333</v>
      </c>
      <c r="N10" s="263">
        <f t="shared" si="5"/>
        <v>18120.2158333333</v>
      </c>
      <c r="O10" s="263">
        <f t="shared" si="5"/>
        <v>18120.2158333333</v>
      </c>
      <c r="P10" s="263">
        <f t="shared" si="5"/>
        <v>18120.2158333333</v>
      </c>
      <c r="Q10" s="263">
        <f t="shared" si="5"/>
        <v>18120.2158333333</v>
      </c>
      <c r="R10" s="263">
        <f t="shared" si="5"/>
        <v>18120.2158333333</v>
      </c>
      <c r="S10" s="263">
        <f t="shared" si="5"/>
        <v>18120.2158333333</v>
      </c>
      <c r="T10" s="263">
        <f t="shared" si="5"/>
        <v>18120.2158333333</v>
      </c>
      <c r="U10" s="263">
        <f t="shared" si="2"/>
        <v>18120.2158333334</v>
      </c>
    </row>
    <row r="11" ht="19" spans="1:21">
      <c r="A11" s="265" t="s">
        <v>26</v>
      </c>
      <c r="B11" s="261" t="s">
        <v>27</v>
      </c>
      <c r="C11" s="262" t="s">
        <v>28</v>
      </c>
      <c r="D11" s="265" t="s">
        <v>16</v>
      </c>
      <c r="E11" s="266">
        <f>TRUNC(0.93,2)</f>
        <v>0.93</v>
      </c>
      <c r="F11" s="264">
        <f>(F8+F9+F10)</f>
        <v>21571.686</v>
      </c>
      <c r="G11" s="263">
        <f>ROUND((E11)+E11*H4,2)</f>
        <v>0.93</v>
      </c>
      <c r="H11" s="264">
        <f>F11*12</f>
        <v>258860.232</v>
      </c>
      <c r="I11" s="287">
        <f t="shared" si="3"/>
        <v>240740.02</v>
      </c>
      <c r="J11" s="263">
        <f>I11/12</f>
        <v>20061.6683333333</v>
      </c>
      <c r="K11" s="263">
        <f>$I$11/12</f>
        <v>20061.6683333333</v>
      </c>
      <c r="L11" s="263">
        <f t="shared" ref="L11:T11" si="6">$I$11/12</f>
        <v>20061.6683333333</v>
      </c>
      <c r="M11" s="263">
        <f t="shared" si="6"/>
        <v>20061.6683333333</v>
      </c>
      <c r="N11" s="263">
        <f t="shared" si="6"/>
        <v>20061.6683333333</v>
      </c>
      <c r="O11" s="263">
        <f t="shared" si="6"/>
        <v>20061.6683333333</v>
      </c>
      <c r="P11" s="263">
        <f t="shared" si="6"/>
        <v>20061.6683333333</v>
      </c>
      <c r="Q11" s="263">
        <f t="shared" si="6"/>
        <v>20061.6683333333</v>
      </c>
      <c r="R11" s="263">
        <f t="shared" si="6"/>
        <v>20061.6683333333</v>
      </c>
      <c r="S11" s="263">
        <f t="shared" si="6"/>
        <v>20061.6683333333</v>
      </c>
      <c r="T11" s="263">
        <f t="shared" si="6"/>
        <v>20061.6683333333</v>
      </c>
      <c r="U11" s="263">
        <f t="shared" si="2"/>
        <v>20061.6683333333</v>
      </c>
    </row>
    <row r="12" ht="28.5" spans="1:21">
      <c r="A12" s="260" t="s">
        <v>30</v>
      </c>
      <c r="B12" s="267" t="s">
        <v>31</v>
      </c>
      <c r="C12" s="256" t="s">
        <v>32</v>
      </c>
      <c r="D12" s="260" t="s">
        <v>33</v>
      </c>
      <c r="E12" s="263">
        <v>115.82</v>
      </c>
      <c r="F12" s="264">
        <f>ROUND(('PONTOS DE ATENDIMENTO'!D35*15%)/(3*3)/4,0)</f>
        <v>10</v>
      </c>
      <c r="G12" s="263">
        <f>ROUND((E12)+E12*$H$4,2)</f>
        <v>115.82</v>
      </c>
      <c r="H12" s="264">
        <f>F12*12</f>
        <v>120</v>
      </c>
      <c r="I12" s="287">
        <f t="shared" si="3"/>
        <v>13898.4</v>
      </c>
      <c r="J12" s="263">
        <f>I12/12</f>
        <v>1158.2</v>
      </c>
      <c r="K12" s="263">
        <f>$I$12/12</f>
        <v>1158.2</v>
      </c>
      <c r="L12" s="263">
        <f t="shared" ref="L12:T12" si="7">$I$12/12</f>
        <v>1158.2</v>
      </c>
      <c r="M12" s="263">
        <f t="shared" si="7"/>
        <v>1158.2</v>
      </c>
      <c r="N12" s="263">
        <f t="shared" si="7"/>
        <v>1158.2</v>
      </c>
      <c r="O12" s="263">
        <f t="shared" si="7"/>
        <v>1158.2</v>
      </c>
      <c r="P12" s="263">
        <f t="shared" si="7"/>
        <v>1158.2</v>
      </c>
      <c r="Q12" s="263">
        <f t="shared" si="7"/>
        <v>1158.2</v>
      </c>
      <c r="R12" s="263">
        <f t="shared" si="7"/>
        <v>1158.2</v>
      </c>
      <c r="S12" s="263">
        <f t="shared" si="7"/>
        <v>1158.2</v>
      </c>
      <c r="T12" s="263">
        <f t="shared" si="7"/>
        <v>1158.2</v>
      </c>
      <c r="U12" s="263">
        <f t="shared" si="2"/>
        <v>1158.2</v>
      </c>
    </row>
    <row r="13" ht="19" spans="1:21">
      <c r="A13" s="260" t="s">
        <v>35</v>
      </c>
      <c r="B13" s="267" t="s">
        <v>36</v>
      </c>
      <c r="C13" s="256" t="s">
        <v>37</v>
      </c>
      <c r="D13" s="260" t="s">
        <v>33</v>
      </c>
      <c r="E13" s="259">
        <v>320.43</v>
      </c>
      <c r="F13" s="264">
        <f>F12</f>
        <v>10</v>
      </c>
      <c r="G13" s="263">
        <f t="shared" ref="G13:G22" si="8">ROUND((E13)+E13*$H$4,2)</f>
        <v>320.43</v>
      </c>
      <c r="H13" s="264">
        <f t="shared" ref="H13:H23" si="9">F13*12</f>
        <v>120</v>
      </c>
      <c r="I13" s="287">
        <f t="shared" si="3"/>
        <v>38451.6</v>
      </c>
      <c r="J13" s="263">
        <f t="shared" ref="J13:J67" si="10">I13/12</f>
        <v>3204.3</v>
      </c>
      <c r="K13" s="263">
        <f>$I$13/12</f>
        <v>3204.3</v>
      </c>
      <c r="L13" s="263">
        <f t="shared" ref="L13:T13" si="11">$I$13/12</f>
        <v>3204.3</v>
      </c>
      <c r="M13" s="263">
        <f t="shared" si="11"/>
        <v>3204.3</v>
      </c>
      <c r="N13" s="263">
        <f t="shared" si="11"/>
        <v>3204.3</v>
      </c>
      <c r="O13" s="263">
        <f t="shared" si="11"/>
        <v>3204.3</v>
      </c>
      <c r="P13" s="263">
        <f t="shared" si="11"/>
        <v>3204.3</v>
      </c>
      <c r="Q13" s="263">
        <f t="shared" si="11"/>
        <v>3204.3</v>
      </c>
      <c r="R13" s="263">
        <f t="shared" si="11"/>
        <v>3204.3</v>
      </c>
      <c r="S13" s="263">
        <f t="shared" si="11"/>
        <v>3204.3</v>
      </c>
      <c r="T13" s="263">
        <f t="shared" si="11"/>
        <v>3204.3</v>
      </c>
      <c r="U13" s="263">
        <f t="shared" si="2"/>
        <v>3204.3</v>
      </c>
    </row>
    <row r="14" ht="19" spans="1:21">
      <c r="A14" s="260" t="s">
        <v>38</v>
      </c>
      <c r="B14" s="267" t="s">
        <v>39</v>
      </c>
      <c r="C14" s="256" t="s">
        <v>40</v>
      </c>
      <c r="D14" s="260" t="s">
        <v>33</v>
      </c>
      <c r="E14" s="263">
        <v>671.28</v>
      </c>
      <c r="F14" s="264">
        <f t="shared" ref="F14:F16" si="12">F13</f>
        <v>10</v>
      </c>
      <c r="G14" s="263">
        <f t="shared" si="8"/>
        <v>671.28</v>
      </c>
      <c r="H14" s="264">
        <f t="shared" si="9"/>
        <v>120</v>
      </c>
      <c r="I14" s="287">
        <f t="shared" si="3"/>
        <v>80553.6</v>
      </c>
      <c r="J14" s="263">
        <f t="shared" si="10"/>
        <v>6712.8</v>
      </c>
      <c r="K14" s="263">
        <f>$I$14/12</f>
        <v>6712.8</v>
      </c>
      <c r="L14" s="263">
        <f t="shared" ref="L14:T14" si="13">$I$14/12</f>
        <v>6712.8</v>
      </c>
      <c r="M14" s="263">
        <f t="shared" si="13"/>
        <v>6712.8</v>
      </c>
      <c r="N14" s="263">
        <f t="shared" si="13"/>
        <v>6712.8</v>
      </c>
      <c r="O14" s="263">
        <f t="shared" si="13"/>
        <v>6712.8</v>
      </c>
      <c r="P14" s="263">
        <f t="shared" si="13"/>
        <v>6712.8</v>
      </c>
      <c r="Q14" s="263">
        <f t="shared" si="13"/>
        <v>6712.8</v>
      </c>
      <c r="R14" s="263">
        <f t="shared" si="13"/>
        <v>6712.8</v>
      </c>
      <c r="S14" s="263">
        <f t="shared" si="13"/>
        <v>6712.8</v>
      </c>
      <c r="T14" s="263">
        <f t="shared" si="13"/>
        <v>6712.8</v>
      </c>
      <c r="U14" s="263">
        <f t="shared" si="2"/>
        <v>6712.79999999999</v>
      </c>
    </row>
    <row r="15" ht="19" spans="1:21">
      <c r="A15" s="260" t="s">
        <v>41</v>
      </c>
      <c r="B15" s="261" t="s">
        <v>42</v>
      </c>
      <c r="C15" s="262" t="s">
        <v>43</v>
      </c>
      <c r="D15" s="260" t="s">
        <v>33</v>
      </c>
      <c r="E15" s="263">
        <v>30.71</v>
      </c>
      <c r="F15" s="264">
        <f t="shared" si="12"/>
        <v>10</v>
      </c>
      <c r="G15" s="263">
        <f t="shared" si="8"/>
        <v>30.71</v>
      </c>
      <c r="H15" s="264">
        <f t="shared" si="9"/>
        <v>120</v>
      </c>
      <c r="I15" s="287">
        <f t="shared" si="3"/>
        <v>3685.2</v>
      </c>
      <c r="J15" s="263">
        <f t="shared" si="10"/>
        <v>307.1</v>
      </c>
      <c r="K15" s="263">
        <f>$I$15/12</f>
        <v>307.1</v>
      </c>
      <c r="L15" s="263">
        <f t="shared" ref="L15:T15" si="14">$I$15/12</f>
        <v>307.1</v>
      </c>
      <c r="M15" s="263">
        <f t="shared" si="14"/>
        <v>307.1</v>
      </c>
      <c r="N15" s="263">
        <f t="shared" si="14"/>
        <v>307.1</v>
      </c>
      <c r="O15" s="263">
        <f t="shared" si="14"/>
        <v>307.1</v>
      </c>
      <c r="P15" s="263">
        <f t="shared" si="14"/>
        <v>307.1</v>
      </c>
      <c r="Q15" s="263">
        <f t="shared" si="14"/>
        <v>307.1</v>
      </c>
      <c r="R15" s="263">
        <f t="shared" si="14"/>
        <v>307.1</v>
      </c>
      <c r="S15" s="263">
        <f t="shared" si="14"/>
        <v>307.1</v>
      </c>
      <c r="T15" s="263">
        <f t="shared" si="14"/>
        <v>307.1</v>
      </c>
      <c r="U15" s="263">
        <f t="shared" si="2"/>
        <v>307.1</v>
      </c>
    </row>
    <row r="16" ht="19" spans="1:21">
      <c r="A16" s="260" t="s">
        <v>44</v>
      </c>
      <c r="B16" s="260" t="s">
        <v>45</v>
      </c>
      <c r="C16" s="268" t="s">
        <v>46</v>
      </c>
      <c r="D16" s="260" t="s">
        <v>33</v>
      </c>
      <c r="E16" s="263">
        <v>73.45</v>
      </c>
      <c r="F16" s="264">
        <f t="shared" si="12"/>
        <v>10</v>
      </c>
      <c r="G16" s="263">
        <f t="shared" si="8"/>
        <v>73.45</v>
      </c>
      <c r="H16" s="264">
        <f t="shared" si="9"/>
        <v>120</v>
      </c>
      <c r="I16" s="287">
        <f t="shared" si="3"/>
        <v>8814</v>
      </c>
      <c r="J16" s="263">
        <f t="shared" si="10"/>
        <v>734.5</v>
      </c>
      <c r="K16" s="263">
        <f>$I$16/12</f>
        <v>734.5</v>
      </c>
      <c r="L16" s="263">
        <f t="shared" ref="L16:T16" si="15">$I$16/12</f>
        <v>734.5</v>
      </c>
      <c r="M16" s="263">
        <f t="shared" si="15"/>
        <v>734.5</v>
      </c>
      <c r="N16" s="263">
        <f t="shared" si="15"/>
        <v>734.5</v>
      </c>
      <c r="O16" s="263">
        <f t="shared" si="15"/>
        <v>734.5</v>
      </c>
      <c r="P16" s="263">
        <f t="shared" si="15"/>
        <v>734.5</v>
      </c>
      <c r="Q16" s="263">
        <f t="shared" si="15"/>
        <v>734.5</v>
      </c>
      <c r="R16" s="263">
        <f t="shared" si="15"/>
        <v>734.5</v>
      </c>
      <c r="S16" s="263">
        <f t="shared" si="15"/>
        <v>734.5</v>
      </c>
      <c r="T16" s="263">
        <f t="shared" si="15"/>
        <v>734.5</v>
      </c>
      <c r="U16" s="263">
        <f t="shared" si="2"/>
        <v>734.5</v>
      </c>
    </row>
    <row r="17" ht="19" spans="1:21">
      <c r="A17" s="260" t="s">
        <v>48</v>
      </c>
      <c r="B17" s="269" t="s">
        <v>49</v>
      </c>
      <c r="C17" s="268" t="s">
        <v>50</v>
      </c>
      <c r="D17" s="260" t="s">
        <v>33</v>
      </c>
      <c r="E17" s="263">
        <v>144.17</v>
      </c>
      <c r="F17" s="264">
        <f t="shared" ref="F17:F20" si="16">F16</f>
        <v>10</v>
      </c>
      <c r="G17" s="263">
        <f t="shared" si="8"/>
        <v>144.17</v>
      </c>
      <c r="H17" s="264">
        <f t="shared" si="9"/>
        <v>120</v>
      </c>
      <c r="I17" s="287">
        <f t="shared" si="3"/>
        <v>17300.4</v>
      </c>
      <c r="J17" s="263">
        <f t="shared" si="10"/>
        <v>1441.7</v>
      </c>
      <c r="K17" s="263">
        <f>$I$17/12</f>
        <v>1441.7</v>
      </c>
      <c r="L17" s="263">
        <f t="shared" ref="L17:T17" si="17">$I$17/12</f>
        <v>1441.7</v>
      </c>
      <c r="M17" s="263">
        <f t="shared" si="17"/>
        <v>1441.7</v>
      </c>
      <c r="N17" s="263">
        <f t="shared" si="17"/>
        <v>1441.7</v>
      </c>
      <c r="O17" s="263">
        <f t="shared" si="17"/>
        <v>1441.7</v>
      </c>
      <c r="P17" s="263">
        <f t="shared" si="17"/>
        <v>1441.7</v>
      </c>
      <c r="Q17" s="263">
        <f t="shared" si="17"/>
        <v>1441.7</v>
      </c>
      <c r="R17" s="263">
        <f t="shared" si="17"/>
        <v>1441.7</v>
      </c>
      <c r="S17" s="263">
        <f t="shared" si="17"/>
        <v>1441.7</v>
      </c>
      <c r="T17" s="263">
        <f t="shared" si="17"/>
        <v>1441.7</v>
      </c>
      <c r="U17" s="263">
        <f t="shared" si="2"/>
        <v>1441.7</v>
      </c>
    </row>
    <row r="18" ht="19" spans="1:21">
      <c r="A18" s="260" t="s">
        <v>51</v>
      </c>
      <c r="B18" s="269" t="s">
        <v>52</v>
      </c>
      <c r="C18" s="268" t="s">
        <v>53</v>
      </c>
      <c r="D18" s="260" t="s">
        <v>33</v>
      </c>
      <c r="E18" s="263">
        <v>386.42</v>
      </c>
      <c r="F18" s="264">
        <f t="shared" si="16"/>
        <v>10</v>
      </c>
      <c r="G18" s="263">
        <f t="shared" si="8"/>
        <v>386.42</v>
      </c>
      <c r="H18" s="264">
        <f t="shared" si="9"/>
        <v>120</v>
      </c>
      <c r="I18" s="287">
        <f t="shared" si="3"/>
        <v>46370.4</v>
      </c>
      <c r="J18" s="263">
        <f t="shared" si="10"/>
        <v>3864.2</v>
      </c>
      <c r="K18" s="263">
        <f>$I$18/12</f>
        <v>3864.2</v>
      </c>
      <c r="L18" s="263">
        <f t="shared" ref="L18:T18" si="18">$I$18/12</f>
        <v>3864.2</v>
      </c>
      <c r="M18" s="263">
        <f t="shared" si="18"/>
        <v>3864.2</v>
      </c>
      <c r="N18" s="263">
        <f t="shared" si="18"/>
        <v>3864.2</v>
      </c>
      <c r="O18" s="263">
        <f t="shared" si="18"/>
        <v>3864.2</v>
      </c>
      <c r="P18" s="263">
        <f t="shared" si="18"/>
        <v>3864.2</v>
      </c>
      <c r="Q18" s="263">
        <f t="shared" si="18"/>
        <v>3864.2</v>
      </c>
      <c r="R18" s="263">
        <f t="shared" si="18"/>
        <v>3864.2</v>
      </c>
      <c r="S18" s="263">
        <f t="shared" si="18"/>
        <v>3864.2</v>
      </c>
      <c r="T18" s="263">
        <f t="shared" si="18"/>
        <v>3864.2</v>
      </c>
      <c r="U18" s="263">
        <f t="shared" si="2"/>
        <v>3864.2</v>
      </c>
    </row>
    <row r="19" ht="28.5" spans="1:21">
      <c r="A19" s="260" t="s">
        <v>54</v>
      </c>
      <c r="B19" s="260" t="s">
        <v>55</v>
      </c>
      <c r="C19" s="268" t="s">
        <v>56</v>
      </c>
      <c r="D19" s="260" t="s">
        <v>33</v>
      </c>
      <c r="E19" s="263">
        <v>136.51</v>
      </c>
      <c r="F19" s="264">
        <f t="shared" si="16"/>
        <v>10</v>
      </c>
      <c r="G19" s="263">
        <f t="shared" si="8"/>
        <v>136.51</v>
      </c>
      <c r="H19" s="264">
        <f t="shared" si="9"/>
        <v>120</v>
      </c>
      <c r="I19" s="287">
        <f t="shared" si="3"/>
        <v>16381.2</v>
      </c>
      <c r="J19" s="263">
        <f t="shared" si="10"/>
        <v>1365.1</v>
      </c>
      <c r="K19" s="263">
        <f>$I$19/12</f>
        <v>1365.1</v>
      </c>
      <c r="L19" s="263">
        <f t="shared" ref="L19:T19" si="19">$I$19/12</f>
        <v>1365.1</v>
      </c>
      <c r="M19" s="263">
        <f t="shared" si="19"/>
        <v>1365.1</v>
      </c>
      <c r="N19" s="263">
        <f t="shared" si="19"/>
        <v>1365.1</v>
      </c>
      <c r="O19" s="263">
        <f t="shared" si="19"/>
        <v>1365.1</v>
      </c>
      <c r="P19" s="263">
        <f t="shared" si="19"/>
        <v>1365.1</v>
      </c>
      <c r="Q19" s="263">
        <f t="shared" si="19"/>
        <v>1365.1</v>
      </c>
      <c r="R19" s="263">
        <f t="shared" si="19"/>
        <v>1365.1</v>
      </c>
      <c r="S19" s="263">
        <f t="shared" si="19"/>
        <v>1365.1</v>
      </c>
      <c r="T19" s="263">
        <f t="shared" si="19"/>
        <v>1365.1</v>
      </c>
      <c r="U19" s="263">
        <f t="shared" si="2"/>
        <v>1365.1</v>
      </c>
    </row>
    <row r="20" ht="28.5" spans="1:21">
      <c r="A20" s="260" t="s">
        <v>57</v>
      </c>
      <c r="B20" s="269" t="s">
        <v>58</v>
      </c>
      <c r="C20" s="268" t="s">
        <v>59</v>
      </c>
      <c r="D20" s="260" t="s">
        <v>33</v>
      </c>
      <c r="E20" s="263">
        <v>226.56</v>
      </c>
      <c r="F20" s="264">
        <f t="shared" si="16"/>
        <v>10</v>
      </c>
      <c r="G20" s="263">
        <f t="shared" si="8"/>
        <v>226.56</v>
      </c>
      <c r="H20" s="264">
        <f t="shared" si="9"/>
        <v>120</v>
      </c>
      <c r="I20" s="287">
        <f t="shared" si="3"/>
        <v>27187.2</v>
      </c>
      <c r="J20" s="263">
        <f t="shared" si="10"/>
        <v>2265.6</v>
      </c>
      <c r="K20" s="263">
        <f>$I$20/12</f>
        <v>2265.6</v>
      </c>
      <c r="L20" s="263">
        <f t="shared" ref="L20:T20" si="20">$I$20/12</f>
        <v>2265.6</v>
      </c>
      <c r="M20" s="263">
        <f t="shared" si="20"/>
        <v>2265.6</v>
      </c>
      <c r="N20" s="263">
        <f t="shared" si="20"/>
        <v>2265.6</v>
      </c>
      <c r="O20" s="263">
        <f t="shared" si="20"/>
        <v>2265.6</v>
      </c>
      <c r="P20" s="263">
        <f t="shared" si="20"/>
        <v>2265.6</v>
      </c>
      <c r="Q20" s="263">
        <f t="shared" si="20"/>
        <v>2265.6</v>
      </c>
      <c r="R20" s="263">
        <f t="shared" si="20"/>
        <v>2265.6</v>
      </c>
      <c r="S20" s="263">
        <f t="shared" si="20"/>
        <v>2265.6</v>
      </c>
      <c r="T20" s="263">
        <f t="shared" si="20"/>
        <v>2265.6</v>
      </c>
      <c r="U20" s="263">
        <f t="shared" si="2"/>
        <v>2265.60000000001</v>
      </c>
    </row>
    <row r="21" ht="19" spans="1:21">
      <c r="A21" s="260" t="s">
        <v>60</v>
      </c>
      <c r="B21" s="261" t="s">
        <v>61</v>
      </c>
      <c r="C21" s="270" t="s">
        <v>62</v>
      </c>
      <c r="D21" s="260" t="s">
        <v>63</v>
      </c>
      <c r="E21" s="271">
        <v>4.05</v>
      </c>
      <c r="F21" s="258">
        <f>(((F8+F9+F10)*0.01)+((F12+F13+F14+F15+F16+F17+F18+F19+F20)*0.05))*30</f>
        <v>6606.5058</v>
      </c>
      <c r="G21" s="263">
        <f t="shared" si="8"/>
        <v>4.05</v>
      </c>
      <c r="H21" s="264">
        <f t="shared" si="9"/>
        <v>79278.0696</v>
      </c>
      <c r="I21" s="287">
        <f t="shared" si="3"/>
        <v>321076.18</v>
      </c>
      <c r="J21" s="263">
        <f t="shared" si="10"/>
        <v>26756.3483333333</v>
      </c>
      <c r="K21" s="263">
        <f>$I$21/12</f>
        <v>26756.3483333333</v>
      </c>
      <c r="L21" s="263">
        <f t="shared" ref="L21:T21" si="21">$I$21/12</f>
        <v>26756.3483333333</v>
      </c>
      <c r="M21" s="263">
        <f t="shared" si="21"/>
        <v>26756.3483333333</v>
      </c>
      <c r="N21" s="263">
        <f t="shared" si="21"/>
        <v>26756.3483333333</v>
      </c>
      <c r="O21" s="263">
        <f t="shared" si="21"/>
        <v>26756.3483333333</v>
      </c>
      <c r="P21" s="263">
        <f t="shared" si="21"/>
        <v>26756.3483333333</v>
      </c>
      <c r="Q21" s="263">
        <f t="shared" si="21"/>
        <v>26756.3483333333</v>
      </c>
      <c r="R21" s="263">
        <f t="shared" si="21"/>
        <v>26756.3483333333</v>
      </c>
      <c r="S21" s="263">
        <f t="shared" si="21"/>
        <v>26756.3483333333</v>
      </c>
      <c r="T21" s="263">
        <f t="shared" si="21"/>
        <v>26756.3483333333</v>
      </c>
      <c r="U21" s="263">
        <f t="shared" si="2"/>
        <v>26756.3483333333</v>
      </c>
    </row>
    <row r="22" ht="19" spans="1:21">
      <c r="A22" s="260" t="s">
        <v>65</v>
      </c>
      <c r="B22" s="261" t="s">
        <v>66</v>
      </c>
      <c r="C22" s="262" t="s">
        <v>67</v>
      </c>
      <c r="D22" s="260" t="s">
        <v>68</v>
      </c>
      <c r="E22" s="271">
        <v>21.21</v>
      </c>
      <c r="F22" s="264">
        <f>F21/30</f>
        <v>220.21686</v>
      </c>
      <c r="G22" s="263">
        <f t="shared" si="8"/>
        <v>21.21</v>
      </c>
      <c r="H22" s="264">
        <f t="shared" si="9"/>
        <v>2642.60232</v>
      </c>
      <c r="I22" s="287">
        <f t="shared" si="3"/>
        <v>56049.6</v>
      </c>
      <c r="J22" s="263">
        <f t="shared" si="10"/>
        <v>4670.8</v>
      </c>
      <c r="K22" s="263">
        <f>$I$22/12</f>
        <v>4670.8</v>
      </c>
      <c r="L22" s="263">
        <f t="shared" ref="L22:T22" si="22">$I$22/12</f>
        <v>4670.8</v>
      </c>
      <c r="M22" s="263">
        <f t="shared" si="22"/>
        <v>4670.8</v>
      </c>
      <c r="N22" s="263">
        <f t="shared" si="22"/>
        <v>4670.8</v>
      </c>
      <c r="O22" s="263">
        <f t="shared" si="22"/>
        <v>4670.8</v>
      </c>
      <c r="P22" s="263">
        <f t="shared" si="22"/>
        <v>4670.8</v>
      </c>
      <c r="Q22" s="263">
        <f t="shared" si="22"/>
        <v>4670.8</v>
      </c>
      <c r="R22" s="263">
        <f t="shared" si="22"/>
        <v>4670.8</v>
      </c>
      <c r="S22" s="263">
        <f t="shared" si="22"/>
        <v>4670.8</v>
      </c>
      <c r="T22" s="263">
        <f t="shared" si="22"/>
        <v>4670.8</v>
      </c>
      <c r="U22" s="263">
        <f t="shared" si="2"/>
        <v>4670.79999999999</v>
      </c>
    </row>
    <row r="23" ht="19" spans="1:21">
      <c r="A23" s="260" t="s">
        <v>70</v>
      </c>
      <c r="B23" s="261" t="s">
        <v>71</v>
      </c>
      <c r="C23" s="262" t="s">
        <v>72</v>
      </c>
      <c r="D23" s="260" t="s">
        <v>73</v>
      </c>
      <c r="E23" s="263">
        <f>'Composicao IRRIGACAO'!H20</f>
        <v>26.1</v>
      </c>
      <c r="F23" s="264">
        <f>('PONTOS DE ATENDIMENTO'!D33*4*2)/100</f>
        <v>1917.4832</v>
      </c>
      <c r="G23" s="263">
        <f>ROUND((E23)+E23*H4,2)</f>
        <v>26.1</v>
      </c>
      <c r="H23" s="264">
        <f t="shared" si="9"/>
        <v>23009.7984</v>
      </c>
      <c r="I23" s="287">
        <f t="shared" si="3"/>
        <v>600555.74</v>
      </c>
      <c r="J23" s="263">
        <f t="shared" si="10"/>
        <v>50046.3116666667</v>
      </c>
      <c r="K23" s="263">
        <f>$I$23/12</f>
        <v>50046.3116666667</v>
      </c>
      <c r="L23" s="263">
        <f t="shared" ref="L23:T23" si="23">$I$23/12</f>
        <v>50046.3116666667</v>
      </c>
      <c r="M23" s="263">
        <f t="shared" si="23"/>
        <v>50046.3116666667</v>
      </c>
      <c r="N23" s="263">
        <f t="shared" si="23"/>
        <v>50046.3116666667</v>
      </c>
      <c r="O23" s="263">
        <f t="shared" si="23"/>
        <v>50046.3116666667</v>
      </c>
      <c r="P23" s="263">
        <f t="shared" si="23"/>
        <v>50046.3116666667</v>
      </c>
      <c r="Q23" s="263">
        <f t="shared" si="23"/>
        <v>50046.3116666667</v>
      </c>
      <c r="R23" s="263">
        <f t="shared" si="23"/>
        <v>50046.3116666667</v>
      </c>
      <c r="S23" s="263">
        <f t="shared" si="23"/>
        <v>50046.3116666667</v>
      </c>
      <c r="T23" s="263">
        <f t="shared" si="23"/>
        <v>50046.3116666667</v>
      </c>
      <c r="U23" s="263">
        <f t="shared" si="2"/>
        <v>50046.3116666668</v>
      </c>
    </row>
    <row r="24" spans="1:21">
      <c r="A24" s="272" t="s">
        <v>75</v>
      </c>
      <c r="B24" s="272"/>
      <c r="C24" s="272"/>
      <c r="D24" s="272"/>
      <c r="E24" s="272"/>
      <c r="F24" s="272"/>
      <c r="G24" s="272"/>
      <c r="H24" s="273"/>
      <c r="I24" s="288">
        <f>SUM(I25:I56)</f>
        <v>2669596.44</v>
      </c>
      <c r="J24" s="288">
        <f t="shared" ref="J24:U24" si="24">SUM(J25:J56)</f>
        <v>222466.37</v>
      </c>
      <c r="K24" s="288">
        <f t="shared" si="24"/>
        <v>222466.37</v>
      </c>
      <c r="L24" s="288">
        <f t="shared" si="24"/>
        <v>222466.37</v>
      </c>
      <c r="M24" s="288">
        <f t="shared" si="24"/>
        <v>222466.37</v>
      </c>
      <c r="N24" s="288">
        <f t="shared" si="24"/>
        <v>222466.37</v>
      </c>
      <c r="O24" s="288">
        <f t="shared" si="24"/>
        <v>222466.37</v>
      </c>
      <c r="P24" s="288">
        <f t="shared" si="24"/>
        <v>222466.37</v>
      </c>
      <c r="Q24" s="288">
        <f t="shared" si="24"/>
        <v>222466.37</v>
      </c>
      <c r="R24" s="288">
        <f t="shared" si="24"/>
        <v>222466.37</v>
      </c>
      <c r="S24" s="288">
        <f t="shared" si="24"/>
        <v>222466.37</v>
      </c>
      <c r="T24" s="288">
        <f t="shared" si="24"/>
        <v>222466.37</v>
      </c>
      <c r="U24" s="288">
        <f t="shared" si="24"/>
        <v>222466.37</v>
      </c>
    </row>
    <row r="25" ht="38" spans="1:21">
      <c r="A25" s="260" t="s">
        <v>76</v>
      </c>
      <c r="B25" s="261" t="s">
        <v>77</v>
      </c>
      <c r="C25" s="262" t="s">
        <v>78</v>
      </c>
      <c r="D25" s="260" t="s">
        <v>79</v>
      </c>
      <c r="E25" s="263">
        <v>1439.95</v>
      </c>
      <c r="F25" s="264">
        <v>2</v>
      </c>
      <c r="G25" s="263">
        <f>ROUND((E25)+E25*H4,2)</f>
        <v>1439.95</v>
      </c>
      <c r="H25" s="264">
        <f t="shared" ref="H25:H56" si="25">F25*12</f>
        <v>24</v>
      </c>
      <c r="I25" s="289">
        <f>ROUND(G25*H25,2)</f>
        <v>34558.8</v>
      </c>
      <c r="J25" s="263">
        <f t="shared" si="10"/>
        <v>2879.9</v>
      </c>
      <c r="K25" s="263">
        <f>$I$25/12</f>
        <v>2879.9</v>
      </c>
      <c r="L25" s="263">
        <f t="shared" ref="L25:T25" si="26">$I$25/12</f>
        <v>2879.9</v>
      </c>
      <c r="M25" s="263">
        <f t="shared" si="26"/>
        <v>2879.9</v>
      </c>
      <c r="N25" s="263">
        <f t="shared" si="26"/>
        <v>2879.9</v>
      </c>
      <c r="O25" s="263">
        <f t="shared" si="26"/>
        <v>2879.9</v>
      </c>
      <c r="P25" s="263">
        <f t="shared" si="26"/>
        <v>2879.9</v>
      </c>
      <c r="Q25" s="263">
        <f t="shared" si="26"/>
        <v>2879.9</v>
      </c>
      <c r="R25" s="263">
        <f t="shared" si="26"/>
        <v>2879.9</v>
      </c>
      <c r="S25" s="263">
        <f t="shared" si="26"/>
        <v>2879.9</v>
      </c>
      <c r="T25" s="263">
        <f t="shared" si="26"/>
        <v>2879.9</v>
      </c>
      <c r="U25" s="263">
        <f>I25-SUM(J25:T25)</f>
        <v>2879.89999999999</v>
      </c>
    </row>
    <row r="26" ht="19" spans="1:21">
      <c r="A26" s="260" t="s">
        <v>81</v>
      </c>
      <c r="B26" s="261" t="s">
        <v>82</v>
      </c>
      <c r="C26" s="262" t="s">
        <v>83</v>
      </c>
      <c r="D26" s="260" t="s">
        <v>16</v>
      </c>
      <c r="E26" s="263">
        <v>3.05</v>
      </c>
      <c r="F26" s="264">
        <f>('PONTOS DE ATENDIMENTO'!D35*25%)+('PONTOS DE ATENDIMENTO'!D35*30%)+('PONTOS DE ATENDIMENTO'!D35*25%)+('PONTOS DE ATENDIMENTO'!D35*15%)+('PONTOS DE ATENDIMENTO'!D35*5%)</f>
        <v>2396.854</v>
      </c>
      <c r="G26" s="263">
        <f>ROUND((E26)+E26*H5,2)</f>
        <v>3.05</v>
      </c>
      <c r="H26" s="264">
        <f t="shared" si="25"/>
        <v>28762.248</v>
      </c>
      <c r="I26" s="289">
        <f>ROUND(G26*H26,2)</f>
        <v>87724.86</v>
      </c>
      <c r="J26" s="263">
        <f t="shared" si="10"/>
        <v>7310.405</v>
      </c>
      <c r="K26" s="263">
        <f>$I$26/12</f>
        <v>7310.405</v>
      </c>
      <c r="L26" s="263">
        <f t="shared" ref="L26:T26" si="27">$I$26/12</f>
        <v>7310.405</v>
      </c>
      <c r="M26" s="263">
        <f t="shared" si="27"/>
        <v>7310.405</v>
      </c>
      <c r="N26" s="263">
        <f t="shared" si="27"/>
        <v>7310.405</v>
      </c>
      <c r="O26" s="263">
        <f t="shared" si="27"/>
        <v>7310.405</v>
      </c>
      <c r="P26" s="263">
        <f t="shared" si="27"/>
        <v>7310.405</v>
      </c>
      <c r="Q26" s="263">
        <f t="shared" si="27"/>
        <v>7310.405</v>
      </c>
      <c r="R26" s="263">
        <f t="shared" si="27"/>
        <v>7310.405</v>
      </c>
      <c r="S26" s="263">
        <f t="shared" si="27"/>
        <v>7310.405</v>
      </c>
      <c r="T26" s="263">
        <f t="shared" si="27"/>
        <v>7310.405</v>
      </c>
      <c r="U26" s="263">
        <f t="shared" ref="U26:U67" si="28">I26-SUM(J26:T26)</f>
        <v>7310.405</v>
      </c>
    </row>
    <row r="27" ht="19" spans="1:21">
      <c r="A27" s="260" t="s">
        <v>85</v>
      </c>
      <c r="B27" s="261" t="s">
        <v>86</v>
      </c>
      <c r="C27" s="262" t="s">
        <v>87</v>
      </c>
      <c r="D27" s="260" t="s">
        <v>88</v>
      </c>
      <c r="E27" s="264">
        <v>1.21</v>
      </c>
      <c r="F27" s="264">
        <f>(250*F26/1)/1000</f>
        <v>599.2135</v>
      </c>
      <c r="G27" s="263">
        <f>ROUND((E27)+E27*H4,2)</f>
        <v>1.21</v>
      </c>
      <c r="H27" s="264">
        <f t="shared" si="25"/>
        <v>7190.562</v>
      </c>
      <c r="I27" s="289">
        <f>ROUND(G27*H27,2)</f>
        <v>8700.58</v>
      </c>
      <c r="J27" s="263">
        <f t="shared" si="10"/>
        <v>725.048333333333</v>
      </c>
      <c r="K27" s="263">
        <f>$I$27/12</f>
        <v>725.048333333333</v>
      </c>
      <c r="L27" s="263">
        <f t="shared" ref="L27:T27" si="29">$I$27/12</f>
        <v>725.048333333333</v>
      </c>
      <c r="M27" s="263">
        <f t="shared" si="29"/>
        <v>725.048333333333</v>
      </c>
      <c r="N27" s="263">
        <f t="shared" si="29"/>
        <v>725.048333333333</v>
      </c>
      <c r="O27" s="263">
        <f t="shared" si="29"/>
        <v>725.048333333333</v>
      </c>
      <c r="P27" s="263">
        <f t="shared" si="29"/>
        <v>725.048333333333</v>
      </c>
      <c r="Q27" s="263">
        <f t="shared" si="29"/>
        <v>725.048333333333</v>
      </c>
      <c r="R27" s="263">
        <f t="shared" si="29"/>
        <v>725.048333333333</v>
      </c>
      <c r="S27" s="263">
        <f t="shared" si="29"/>
        <v>725.048333333333</v>
      </c>
      <c r="T27" s="263">
        <f t="shared" si="29"/>
        <v>725.048333333333</v>
      </c>
      <c r="U27" s="263">
        <f t="shared" si="28"/>
        <v>725.048333333334</v>
      </c>
    </row>
    <row r="28" spans="1:21">
      <c r="A28" s="260" t="s">
        <v>90</v>
      </c>
      <c r="B28" s="261" t="s">
        <v>91</v>
      </c>
      <c r="C28" s="262" t="s">
        <v>92</v>
      </c>
      <c r="D28" s="260" t="s">
        <v>68</v>
      </c>
      <c r="E28" s="264">
        <v>435.75</v>
      </c>
      <c r="F28" s="274">
        <f>ROUND(F27/400,0)</f>
        <v>1</v>
      </c>
      <c r="G28" s="263">
        <f>ROUND((E28)+E28*H5,2)</f>
        <v>435.75</v>
      </c>
      <c r="H28" s="264">
        <f t="shared" si="25"/>
        <v>12</v>
      </c>
      <c r="I28" s="289">
        <f t="shared" ref="I28:I32" si="30">ROUND(G28*H28,2)</f>
        <v>5229</v>
      </c>
      <c r="J28" s="263">
        <f t="shared" si="10"/>
        <v>435.75</v>
      </c>
      <c r="K28" s="263">
        <f>$I$28/12</f>
        <v>435.75</v>
      </c>
      <c r="L28" s="263">
        <f t="shared" ref="L28:T28" si="31">$I$28/12</f>
        <v>435.75</v>
      </c>
      <c r="M28" s="263">
        <f t="shared" si="31"/>
        <v>435.75</v>
      </c>
      <c r="N28" s="263">
        <f t="shared" si="31"/>
        <v>435.75</v>
      </c>
      <c r="O28" s="263">
        <f t="shared" si="31"/>
        <v>435.75</v>
      </c>
      <c r="P28" s="263">
        <f t="shared" si="31"/>
        <v>435.75</v>
      </c>
      <c r="Q28" s="263">
        <f t="shared" si="31"/>
        <v>435.75</v>
      </c>
      <c r="R28" s="263">
        <f t="shared" si="31"/>
        <v>435.75</v>
      </c>
      <c r="S28" s="263">
        <f t="shared" si="31"/>
        <v>435.75</v>
      </c>
      <c r="T28" s="263">
        <f t="shared" si="31"/>
        <v>435.75</v>
      </c>
      <c r="U28" s="263">
        <f t="shared" si="28"/>
        <v>435.75</v>
      </c>
    </row>
    <row r="29" ht="19" spans="1:21">
      <c r="A29" s="260" t="s">
        <v>94</v>
      </c>
      <c r="B29" s="261" t="s">
        <v>95</v>
      </c>
      <c r="C29" s="262" t="s">
        <v>96</v>
      </c>
      <c r="D29" s="260" t="s">
        <v>16</v>
      </c>
      <c r="E29" s="263">
        <v>306.76</v>
      </c>
      <c r="F29" s="264">
        <f>F40+F50</f>
        <v>53</v>
      </c>
      <c r="G29" s="263">
        <f>ROUND((E29)+E29*H4,2)</f>
        <v>306.76</v>
      </c>
      <c r="H29" s="264">
        <f t="shared" si="25"/>
        <v>636</v>
      </c>
      <c r="I29" s="289">
        <f t="shared" si="30"/>
        <v>195099.36</v>
      </c>
      <c r="J29" s="263">
        <f t="shared" si="10"/>
        <v>16258.28</v>
      </c>
      <c r="K29" s="263">
        <f>$I$29/12</f>
        <v>16258.28</v>
      </c>
      <c r="L29" s="263">
        <f t="shared" ref="L29:T29" si="32">$I$29/12</f>
        <v>16258.28</v>
      </c>
      <c r="M29" s="263">
        <f t="shared" si="32"/>
        <v>16258.28</v>
      </c>
      <c r="N29" s="263">
        <f t="shared" si="32"/>
        <v>16258.28</v>
      </c>
      <c r="O29" s="263">
        <f t="shared" si="32"/>
        <v>16258.28</v>
      </c>
      <c r="P29" s="263">
        <f t="shared" si="32"/>
        <v>16258.28</v>
      </c>
      <c r="Q29" s="263">
        <f t="shared" si="32"/>
        <v>16258.28</v>
      </c>
      <c r="R29" s="263">
        <f t="shared" si="32"/>
        <v>16258.28</v>
      </c>
      <c r="S29" s="263">
        <f t="shared" si="32"/>
        <v>16258.28</v>
      </c>
      <c r="T29" s="263">
        <f t="shared" si="32"/>
        <v>16258.28</v>
      </c>
      <c r="U29" s="263">
        <f t="shared" si="28"/>
        <v>16258.28</v>
      </c>
    </row>
    <row r="30" spans="1:21">
      <c r="A30" s="260" t="s">
        <v>98</v>
      </c>
      <c r="B30" s="261" t="s">
        <v>99</v>
      </c>
      <c r="C30" s="262" t="s">
        <v>100</v>
      </c>
      <c r="D30" s="260" t="s">
        <v>88</v>
      </c>
      <c r="E30" s="263">
        <v>29.98</v>
      </c>
      <c r="F30" s="264">
        <f>(((F40+F50))*10)/1000</f>
        <v>0.53</v>
      </c>
      <c r="G30" s="263">
        <f>ROUND((E30)+E30*H5,2)</f>
        <v>29.98</v>
      </c>
      <c r="H30" s="264">
        <f t="shared" si="25"/>
        <v>6.36</v>
      </c>
      <c r="I30" s="289">
        <f t="shared" si="30"/>
        <v>190.67</v>
      </c>
      <c r="J30" s="263">
        <f t="shared" si="10"/>
        <v>15.8891666666667</v>
      </c>
      <c r="K30" s="263">
        <f>$I$30/12</f>
        <v>15.8891666666667</v>
      </c>
      <c r="L30" s="263">
        <f t="shared" ref="L30:T30" si="33">$I$30/12</f>
        <v>15.8891666666667</v>
      </c>
      <c r="M30" s="263">
        <f t="shared" si="33"/>
        <v>15.8891666666667</v>
      </c>
      <c r="N30" s="263">
        <f t="shared" si="33"/>
        <v>15.8891666666667</v>
      </c>
      <c r="O30" s="263">
        <f t="shared" si="33"/>
        <v>15.8891666666667</v>
      </c>
      <c r="P30" s="263">
        <f t="shared" si="33"/>
        <v>15.8891666666667</v>
      </c>
      <c r="Q30" s="263">
        <f t="shared" si="33"/>
        <v>15.8891666666667</v>
      </c>
      <c r="R30" s="263">
        <f t="shared" si="33"/>
        <v>15.8891666666667</v>
      </c>
      <c r="S30" s="263">
        <f t="shared" si="33"/>
        <v>15.8891666666667</v>
      </c>
      <c r="T30" s="263">
        <f t="shared" si="33"/>
        <v>15.8891666666667</v>
      </c>
      <c r="U30" s="263">
        <f t="shared" si="28"/>
        <v>15.8891666666667</v>
      </c>
    </row>
    <row r="31" ht="19" spans="1:21">
      <c r="A31" s="260" t="s">
        <v>102</v>
      </c>
      <c r="B31" s="261" t="s">
        <v>103</v>
      </c>
      <c r="C31" s="262" t="s">
        <v>104</v>
      </c>
      <c r="D31" s="260" t="s">
        <v>16</v>
      </c>
      <c r="E31" s="263">
        <v>17.81</v>
      </c>
      <c r="F31" s="264">
        <f>('PONTOS DE ATENDIMENTO'!D35*25%)</f>
        <v>599.2135</v>
      </c>
      <c r="G31" s="263">
        <f>ROUND((E31)+E31*H4,2)</f>
        <v>17.81</v>
      </c>
      <c r="H31" s="264">
        <f t="shared" si="25"/>
        <v>7190.562</v>
      </c>
      <c r="I31" s="289">
        <f t="shared" si="30"/>
        <v>128063.91</v>
      </c>
      <c r="J31" s="263">
        <f t="shared" si="10"/>
        <v>10671.9925</v>
      </c>
      <c r="K31" s="263">
        <f>$I$31/12</f>
        <v>10671.9925</v>
      </c>
      <c r="L31" s="263">
        <f t="shared" ref="L31:T31" si="34">$I$31/12</f>
        <v>10671.9925</v>
      </c>
      <c r="M31" s="263">
        <f t="shared" si="34"/>
        <v>10671.9925</v>
      </c>
      <c r="N31" s="263">
        <f t="shared" si="34"/>
        <v>10671.9925</v>
      </c>
      <c r="O31" s="263">
        <f t="shared" si="34"/>
        <v>10671.9925</v>
      </c>
      <c r="P31" s="263">
        <f t="shared" si="34"/>
        <v>10671.9925</v>
      </c>
      <c r="Q31" s="263">
        <f t="shared" si="34"/>
        <v>10671.9925</v>
      </c>
      <c r="R31" s="263">
        <f t="shared" si="34"/>
        <v>10671.9925</v>
      </c>
      <c r="S31" s="263">
        <f t="shared" si="34"/>
        <v>10671.9925</v>
      </c>
      <c r="T31" s="263">
        <f t="shared" si="34"/>
        <v>10671.9925</v>
      </c>
      <c r="U31" s="263">
        <f t="shared" si="28"/>
        <v>10671.9925</v>
      </c>
    </row>
    <row r="32" ht="19" spans="1:21">
      <c r="A32" s="260" t="s">
        <v>106</v>
      </c>
      <c r="B32" s="261" t="s">
        <v>254</v>
      </c>
      <c r="C32" s="262" t="s">
        <v>108</v>
      </c>
      <c r="D32" s="260" t="s">
        <v>109</v>
      </c>
      <c r="E32" s="263">
        <v>11.33</v>
      </c>
      <c r="F32" s="264">
        <f>TRUNC('PONTOS DE ATENDIMENTO'!D35*30%*6,0)</f>
        <v>4314</v>
      </c>
      <c r="G32" s="263">
        <f>ROUND((E32)+E32*H4,2)</f>
        <v>11.33</v>
      </c>
      <c r="H32" s="264">
        <f t="shared" si="25"/>
        <v>51768</v>
      </c>
      <c r="I32" s="289">
        <f t="shared" si="30"/>
        <v>586531.44</v>
      </c>
      <c r="J32" s="263">
        <f t="shared" si="10"/>
        <v>48877.62</v>
      </c>
      <c r="K32" s="263">
        <f>$I$32/12</f>
        <v>48877.62</v>
      </c>
      <c r="L32" s="263">
        <f t="shared" ref="L32:T32" si="35">$I$32/12</f>
        <v>48877.62</v>
      </c>
      <c r="M32" s="263">
        <f t="shared" si="35"/>
        <v>48877.62</v>
      </c>
      <c r="N32" s="263">
        <f t="shared" si="35"/>
        <v>48877.62</v>
      </c>
      <c r="O32" s="263">
        <f t="shared" si="35"/>
        <v>48877.62</v>
      </c>
      <c r="P32" s="263">
        <f t="shared" si="35"/>
        <v>48877.62</v>
      </c>
      <c r="Q32" s="263">
        <f t="shared" si="35"/>
        <v>48877.62</v>
      </c>
      <c r="R32" s="263">
        <f t="shared" si="35"/>
        <v>48877.62</v>
      </c>
      <c r="S32" s="263">
        <f t="shared" si="35"/>
        <v>48877.62</v>
      </c>
      <c r="T32" s="263">
        <f t="shared" si="35"/>
        <v>48877.62</v>
      </c>
      <c r="U32" s="263">
        <f t="shared" si="28"/>
        <v>48877.62</v>
      </c>
    </row>
    <row r="33" ht="19" spans="1:21">
      <c r="A33" s="260" t="s">
        <v>111</v>
      </c>
      <c r="B33" s="261" t="s">
        <v>112</v>
      </c>
      <c r="C33" s="262" t="s">
        <v>113</v>
      </c>
      <c r="D33" s="260" t="s">
        <v>109</v>
      </c>
      <c r="E33" s="263">
        <v>9</v>
      </c>
      <c r="F33" s="264">
        <f>F32/2</f>
        <v>2157</v>
      </c>
      <c r="G33" s="263">
        <f>ROUND((E33)+E33*H5,2)</f>
        <v>9</v>
      </c>
      <c r="H33" s="264">
        <f t="shared" si="25"/>
        <v>25884</v>
      </c>
      <c r="I33" s="289">
        <f t="shared" ref="I33:I40" si="36">ROUND(G33*H33,2)</f>
        <v>232956</v>
      </c>
      <c r="J33" s="263">
        <f t="shared" si="10"/>
        <v>19413</v>
      </c>
      <c r="K33" s="263">
        <f>$I$33/12</f>
        <v>19413</v>
      </c>
      <c r="L33" s="263">
        <f t="shared" ref="L33:T33" si="37">$I$33/12</f>
        <v>19413</v>
      </c>
      <c r="M33" s="263">
        <f t="shared" si="37"/>
        <v>19413</v>
      </c>
      <c r="N33" s="263">
        <f t="shared" si="37"/>
        <v>19413</v>
      </c>
      <c r="O33" s="263">
        <f t="shared" si="37"/>
        <v>19413</v>
      </c>
      <c r="P33" s="263">
        <f t="shared" si="37"/>
        <v>19413</v>
      </c>
      <c r="Q33" s="263">
        <f t="shared" si="37"/>
        <v>19413</v>
      </c>
      <c r="R33" s="263">
        <f t="shared" si="37"/>
        <v>19413</v>
      </c>
      <c r="S33" s="263">
        <f t="shared" si="37"/>
        <v>19413</v>
      </c>
      <c r="T33" s="263">
        <f t="shared" si="37"/>
        <v>19413</v>
      </c>
      <c r="U33" s="263">
        <f t="shared" si="28"/>
        <v>19413</v>
      </c>
    </row>
    <row r="34" ht="19" spans="1:21">
      <c r="A34" s="260" t="s">
        <v>115</v>
      </c>
      <c r="B34" s="261" t="s">
        <v>116</v>
      </c>
      <c r="C34" s="262" t="s">
        <v>117</v>
      </c>
      <c r="D34" s="260" t="s">
        <v>109</v>
      </c>
      <c r="E34" s="263">
        <v>9</v>
      </c>
      <c r="F34" s="264">
        <f>F32/2</f>
        <v>2157</v>
      </c>
      <c r="G34" s="263">
        <f>ROUND((E34)+E34*H5,2)</f>
        <v>9</v>
      </c>
      <c r="H34" s="264">
        <f t="shared" si="25"/>
        <v>25884</v>
      </c>
      <c r="I34" s="289">
        <f t="shared" si="36"/>
        <v>232956</v>
      </c>
      <c r="J34" s="263">
        <f t="shared" si="10"/>
        <v>19413</v>
      </c>
      <c r="K34" s="263">
        <f>$I$34/12</f>
        <v>19413</v>
      </c>
      <c r="L34" s="263">
        <f t="shared" ref="L34:T34" si="38">$I$34/12</f>
        <v>19413</v>
      </c>
      <c r="M34" s="263">
        <f t="shared" si="38"/>
        <v>19413</v>
      </c>
      <c r="N34" s="263">
        <f t="shared" si="38"/>
        <v>19413</v>
      </c>
      <c r="O34" s="263">
        <f t="shared" si="38"/>
        <v>19413</v>
      </c>
      <c r="P34" s="263">
        <f t="shared" si="38"/>
        <v>19413</v>
      </c>
      <c r="Q34" s="263">
        <f t="shared" si="38"/>
        <v>19413</v>
      </c>
      <c r="R34" s="263">
        <f t="shared" si="38"/>
        <v>19413</v>
      </c>
      <c r="S34" s="263">
        <f t="shared" si="38"/>
        <v>19413</v>
      </c>
      <c r="T34" s="263">
        <f t="shared" si="38"/>
        <v>19413</v>
      </c>
      <c r="U34" s="263">
        <f t="shared" si="28"/>
        <v>19413</v>
      </c>
    </row>
    <row r="35" ht="19" spans="1:21">
      <c r="A35" s="260" t="s">
        <v>118</v>
      </c>
      <c r="B35" s="261" t="s">
        <v>119</v>
      </c>
      <c r="C35" s="262" t="s">
        <v>120</v>
      </c>
      <c r="D35" s="260" t="s">
        <v>16</v>
      </c>
      <c r="E35" s="263">
        <v>25.21</v>
      </c>
      <c r="F35" s="264">
        <f>'PONTOS DE ATENDIMENTO'!D35*25%</f>
        <v>599.2135</v>
      </c>
      <c r="G35" s="263">
        <f>ROUND((E35)+E35*H4,2)</f>
        <v>25.21</v>
      </c>
      <c r="H35" s="264">
        <f t="shared" si="25"/>
        <v>7190.562</v>
      </c>
      <c r="I35" s="289">
        <f t="shared" si="36"/>
        <v>181274.07</v>
      </c>
      <c r="J35" s="263">
        <f t="shared" si="10"/>
        <v>15106.1725</v>
      </c>
      <c r="K35" s="263">
        <f>$I$35/12</f>
        <v>15106.1725</v>
      </c>
      <c r="L35" s="263">
        <f t="shared" ref="L35:T35" si="39">$I$35/12</f>
        <v>15106.1725</v>
      </c>
      <c r="M35" s="263">
        <f t="shared" si="39"/>
        <v>15106.1725</v>
      </c>
      <c r="N35" s="263">
        <f t="shared" si="39"/>
        <v>15106.1725</v>
      </c>
      <c r="O35" s="263">
        <f t="shared" si="39"/>
        <v>15106.1725</v>
      </c>
      <c r="P35" s="263">
        <f t="shared" si="39"/>
        <v>15106.1725</v>
      </c>
      <c r="Q35" s="263">
        <f t="shared" si="39"/>
        <v>15106.1725</v>
      </c>
      <c r="R35" s="263">
        <f t="shared" si="39"/>
        <v>15106.1725</v>
      </c>
      <c r="S35" s="263">
        <f t="shared" si="39"/>
        <v>15106.1725</v>
      </c>
      <c r="T35" s="263">
        <f t="shared" si="39"/>
        <v>15106.1725</v>
      </c>
      <c r="U35" s="263">
        <f t="shared" si="28"/>
        <v>15106.1725</v>
      </c>
    </row>
    <row r="36" ht="19" spans="1:21">
      <c r="A36" s="260" t="s">
        <v>122</v>
      </c>
      <c r="B36" s="261" t="s">
        <v>123</v>
      </c>
      <c r="C36" s="262" t="s">
        <v>124</v>
      </c>
      <c r="D36" s="260" t="s">
        <v>16</v>
      </c>
      <c r="E36" s="263">
        <v>90.5</v>
      </c>
      <c r="F36" s="264">
        <f>F35/4</f>
        <v>149.803375</v>
      </c>
      <c r="G36" s="263">
        <f>ROUND((E36)+E36*H5,2)</f>
        <v>90.5</v>
      </c>
      <c r="H36" s="264">
        <f t="shared" si="25"/>
        <v>1797.6405</v>
      </c>
      <c r="I36" s="289">
        <f t="shared" si="36"/>
        <v>162686.47</v>
      </c>
      <c r="J36" s="263">
        <f t="shared" si="10"/>
        <v>13557.2058333333</v>
      </c>
      <c r="K36" s="263">
        <f>$I$36/12</f>
        <v>13557.2058333333</v>
      </c>
      <c r="L36" s="263">
        <f t="shared" ref="L36:T36" si="40">$I$36/12</f>
        <v>13557.2058333333</v>
      </c>
      <c r="M36" s="263">
        <f t="shared" si="40"/>
        <v>13557.2058333333</v>
      </c>
      <c r="N36" s="263">
        <f t="shared" si="40"/>
        <v>13557.2058333333</v>
      </c>
      <c r="O36" s="263">
        <f t="shared" si="40"/>
        <v>13557.2058333333</v>
      </c>
      <c r="P36" s="263">
        <f t="shared" si="40"/>
        <v>13557.2058333333</v>
      </c>
      <c r="Q36" s="263">
        <f t="shared" si="40"/>
        <v>13557.2058333333</v>
      </c>
      <c r="R36" s="263">
        <f t="shared" si="40"/>
        <v>13557.2058333333</v>
      </c>
      <c r="S36" s="263">
        <f t="shared" si="40"/>
        <v>13557.2058333333</v>
      </c>
      <c r="T36" s="263">
        <f t="shared" si="40"/>
        <v>13557.2058333333</v>
      </c>
      <c r="U36" s="263">
        <f t="shared" si="28"/>
        <v>13557.2058333333</v>
      </c>
    </row>
    <row r="37" ht="19" spans="1:21">
      <c r="A37" s="260" t="s">
        <v>126</v>
      </c>
      <c r="B37" s="261" t="s">
        <v>127</v>
      </c>
      <c r="C37" s="262" t="s">
        <v>128</v>
      </c>
      <c r="D37" s="260" t="s">
        <v>16</v>
      </c>
      <c r="E37" s="263">
        <v>100</v>
      </c>
      <c r="F37" s="264">
        <f>F36</f>
        <v>149.803375</v>
      </c>
      <c r="G37" s="263">
        <f>ROUND((E37)+E37*H5,2)</f>
        <v>100</v>
      </c>
      <c r="H37" s="264">
        <f t="shared" si="25"/>
        <v>1797.6405</v>
      </c>
      <c r="I37" s="289">
        <f t="shared" si="36"/>
        <v>179764.05</v>
      </c>
      <c r="J37" s="263">
        <f t="shared" si="10"/>
        <v>14980.3375</v>
      </c>
      <c r="K37" s="263">
        <f>$I$37/12</f>
        <v>14980.3375</v>
      </c>
      <c r="L37" s="263">
        <f t="shared" ref="L37:T37" si="41">$I$37/12</f>
        <v>14980.3375</v>
      </c>
      <c r="M37" s="263">
        <f t="shared" si="41"/>
        <v>14980.3375</v>
      </c>
      <c r="N37" s="263">
        <f t="shared" si="41"/>
        <v>14980.3375</v>
      </c>
      <c r="O37" s="263">
        <f t="shared" si="41"/>
        <v>14980.3375</v>
      </c>
      <c r="P37" s="263">
        <f t="shared" si="41"/>
        <v>14980.3375</v>
      </c>
      <c r="Q37" s="263">
        <f t="shared" si="41"/>
        <v>14980.3375</v>
      </c>
      <c r="R37" s="263">
        <f t="shared" si="41"/>
        <v>14980.3375</v>
      </c>
      <c r="S37" s="263">
        <f t="shared" si="41"/>
        <v>14980.3375</v>
      </c>
      <c r="T37" s="263">
        <f t="shared" si="41"/>
        <v>14980.3375</v>
      </c>
      <c r="U37" s="263">
        <f t="shared" si="28"/>
        <v>14980.3375</v>
      </c>
    </row>
    <row r="38" ht="19" spans="1:21">
      <c r="A38" s="260" t="s">
        <v>129</v>
      </c>
      <c r="B38" s="261" t="s">
        <v>130</v>
      </c>
      <c r="C38" s="262" t="s">
        <v>131</v>
      </c>
      <c r="D38" s="260" t="s">
        <v>16</v>
      </c>
      <c r="E38" s="263">
        <v>21.5</v>
      </c>
      <c r="F38" s="264">
        <f>F37</f>
        <v>149.803375</v>
      </c>
      <c r="G38" s="263">
        <f>ROUND((E38)+E38*H5,2)</f>
        <v>21.5</v>
      </c>
      <c r="H38" s="264">
        <f t="shared" si="25"/>
        <v>1797.6405</v>
      </c>
      <c r="I38" s="289">
        <f t="shared" si="36"/>
        <v>38649.27</v>
      </c>
      <c r="J38" s="263">
        <f t="shared" si="10"/>
        <v>3220.7725</v>
      </c>
      <c r="K38" s="263">
        <f>$I$38/12</f>
        <v>3220.7725</v>
      </c>
      <c r="L38" s="263">
        <f t="shared" ref="L38:T38" si="42">$I$38/12</f>
        <v>3220.7725</v>
      </c>
      <c r="M38" s="263">
        <f t="shared" si="42"/>
        <v>3220.7725</v>
      </c>
      <c r="N38" s="263">
        <f t="shared" si="42"/>
        <v>3220.7725</v>
      </c>
      <c r="O38" s="263">
        <f t="shared" si="42"/>
        <v>3220.7725</v>
      </c>
      <c r="P38" s="263">
        <f t="shared" si="42"/>
        <v>3220.7725</v>
      </c>
      <c r="Q38" s="263">
        <f t="shared" si="42"/>
        <v>3220.7725</v>
      </c>
      <c r="R38" s="263">
        <f t="shared" si="42"/>
        <v>3220.7725</v>
      </c>
      <c r="S38" s="263">
        <f t="shared" si="42"/>
        <v>3220.7725</v>
      </c>
      <c r="T38" s="263">
        <f t="shared" si="42"/>
        <v>3220.7725</v>
      </c>
      <c r="U38" s="263">
        <f t="shared" si="28"/>
        <v>3220.7725</v>
      </c>
    </row>
    <row r="39" ht="19" spans="1:21">
      <c r="A39" s="260" t="s">
        <v>132</v>
      </c>
      <c r="B39" s="261" t="s">
        <v>133</v>
      </c>
      <c r="C39" s="262" t="s">
        <v>134</v>
      </c>
      <c r="D39" s="260" t="s">
        <v>16</v>
      </c>
      <c r="E39" s="263">
        <v>87.5</v>
      </c>
      <c r="F39" s="264">
        <f>F38</f>
        <v>149.803375</v>
      </c>
      <c r="G39" s="263">
        <f>ROUND((E39)+E39*H5,2)</f>
        <v>87.5</v>
      </c>
      <c r="H39" s="264">
        <f t="shared" si="25"/>
        <v>1797.6405</v>
      </c>
      <c r="I39" s="289">
        <f t="shared" si="36"/>
        <v>157293.54</v>
      </c>
      <c r="J39" s="263">
        <f t="shared" si="10"/>
        <v>13107.795</v>
      </c>
      <c r="K39" s="263">
        <f>$I$39/12</f>
        <v>13107.795</v>
      </c>
      <c r="L39" s="263">
        <f t="shared" ref="L39:T39" si="43">$I$39/12</f>
        <v>13107.795</v>
      </c>
      <c r="M39" s="263">
        <f t="shared" si="43"/>
        <v>13107.795</v>
      </c>
      <c r="N39" s="263">
        <f t="shared" si="43"/>
        <v>13107.795</v>
      </c>
      <c r="O39" s="263">
        <f t="shared" si="43"/>
        <v>13107.795</v>
      </c>
      <c r="P39" s="263">
        <f t="shared" si="43"/>
        <v>13107.795</v>
      </c>
      <c r="Q39" s="263">
        <f t="shared" si="43"/>
        <v>13107.795</v>
      </c>
      <c r="R39" s="263">
        <f t="shared" si="43"/>
        <v>13107.795</v>
      </c>
      <c r="S39" s="263">
        <f t="shared" si="43"/>
        <v>13107.795</v>
      </c>
      <c r="T39" s="263">
        <f t="shared" si="43"/>
        <v>13107.795</v>
      </c>
      <c r="U39" s="263">
        <f t="shared" si="28"/>
        <v>13107.795</v>
      </c>
    </row>
    <row r="40" ht="28.5" spans="1:21">
      <c r="A40" s="260" t="s">
        <v>135</v>
      </c>
      <c r="B40" s="261" t="s">
        <v>136</v>
      </c>
      <c r="C40" s="275" t="s">
        <v>137</v>
      </c>
      <c r="D40" s="260" t="s">
        <v>109</v>
      </c>
      <c r="E40" s="263">
        <v>26.33</v>
      </c>
      <c r="F40" s="264">
        <f>ROUND('PONTOS DE ATENDIMENTO'!D35*15%/(3*3),0)</f>
        <v>40</v>
      </c>
      <c r="G40" s="263">
        <f>ROUND((E40)+E40*H4,2)</f>
        <v>26.33</v>
      </c>
      <c r="H40" s="264">
        <f t="shared" si="25"/>
        <v>480</v>
      </c>
      <c r="I40" s="289">
        <f t="shared" si="36"/>
        <v>12638.4</v>
      </c>
      <c r="J40" s="263">
        <f t="shared" si="10"/>
        <v>1053.2</v>
      </c>
      <c r="K40" s="263">
        <f>$I$40/12</f>
        <v>1053.2</v>
      </c>
      <c r="L40" s="263">
        <f t="shared" ref="L40:T40" si="44">$I$40/12</f>
        <v>1053.2</v>
      </c>
      <c r="M40" s="263">
        <f t="shared" si="44"/>
        <v>1053.2</v>
      </c>
      <c r="N40" s="263">
        <f t="shared" si="44"/>
        <v>1053.2</v>
      </c>
      <c r="O40" s="263">
        <f t="shared" si="44"/>
        <v>1053.2</v>
      </c>
      <c r="P40" s="263">
        <f t="shared" si="44"/>
        <v>1053.2</v>
      </c>
      <c r="Q40" s="263">
        <f t="shared" si="44"/>
        <v>1053.2</v>
      </c>
      <c r="R40" s="263">
        <f t="shared" si="44"/>
        <v>1053.2</v>
      </c>
      <c r="S40" s="263">
        <f t="shared" si="44"/>
        <v>1053.2</v>
      </c>
      <c r="T40" s="263">
        <f t="shared" si="44"/>
        <v>1053.2</v>
      </c>
      <c r="U40" s="263">
        <f t="shared" si="28"/>
        <v>1053.2</v>
      </c>
    </row>
    <row r="41" ht="19" spans="1:21">
      <c r="A41" s="260" t="s">
        <v>139</v>
      </c>
      <c r="B41" s="261" t="s">
        <v>140</v>
      </c>
      <c r="C41" s="262" t="s">
        <v>141</v>
      </c>
      <c r="D41" s="260" t="s">
        <v>109</v>
      </c>
      <c r="E41" s="263">
        <v>150</v>
      </c>
      <c r="F41" s="264">
        <f>F40/10</f>
        <v>4</v>
      </c>
      <c r="G41" s="263">
        <f>ROUND((E41)+E41*H5,2)</f>
        <v>150</v>
      </c>
      <c r="H41" s="264">
        <f t="shared" si="25"/>
        <v>48</v>
      </c>
      <c r="I41" s="289">
        <f t="shared" ref="I41:I50" si="45">ROUND(G41*H41,2)</f>
        <v>7200</v>
      </c>
      <c r="J41" s="263">
        <f t="shared" si="10"/>
        <v>600</v>
      </c>
      <c r="K41" s="263">
        <f>$I$41/12</f>
        <v>600</v>
      </c>
      <c r="L41" s="263">
        <f t="shared" ref="L41:T41" si="46">$I$41/12</f>
        <v>600</v>
      </c>
      <c r="M41" s="263">
        <f t="shared" si="46"/>
        <v>600</v>
      </c>
      <c r="N41" s="263">
        <f t="shared" si="46"/>
        <v>600</v>
      </c>
      <c r="O41" s="263">
        <f t="shared" si="46"/>
        <v>600</v>
      </c>
      <c r="P41" s="263">
        <f t="shared" si="46"/>
        <v>600</v>
      </c>
      <c r="Q41" s="263">
        <f t="shared" si="46"/>
        <v>600</v>
      </c>
      <c r="R41" s="263">
        <f t="shared" si="46"/>
        <v>600</v>
      </c>
      <c r="S41" s="263">
        <f t="shared" si="46"/>
        <v>600</v>
      </c>
      <c r="T41" s="263">
        <f t="shared" si="46"/>
        <v>600</v>
      </c>
      <c r="U41" s="263">
        <f t="shared" si="28"/>
        <v>600</v>
      </c>
    </row>
    <row r="42" ht="19" spans="1:21">
      <c r="A42" s="260" t="s">
        <v>143</v>
      </c>
      <c r="B42" s="261" t="s">
        <v>144</v>
      </c>
      <c r="C42" s="262" t="s">
        <v>145</v>
      </c>
      <c r="D42" s="260" t="s">
        <v>109</v>
      </c>
      <c r="E42" s="263">
        <v>150</v>
      </c>
      <c r="F42" s="264">
        <f>F41</f>
        <v>4</v>
      </c>
      <c r="G42" s="263">
        <f>ROUND((E42)+E42*H5,2)</f>
        <v>150</v>
      </c>
      <c r="H42" s="264">
        <f t="shared" si="25"/>
        <v>48</v>
      </c>
      <c r="I42" s="289">
        <f t="shared" si="45"/>
        <v>7200</v>
      </c>
      <c r="J42" s="263">
        <f t="shared" si="10"/>
        <v>600</v>
      </c>
      <c r="K42" s="263">
        <f>$I$42/12</f>
        <v>600</v>
      </c>
      <c r="L42" s="263">
        <f t="shared" ref="L42:T42" si="47">$I$42/12</f>
        <v>600</v>
      </c>
      <c r="M42" s="263">
        <f t="shared" si="47"/>
        <v>600</v>
      </c>
      <c r="N42" s="263">
        <f t="shared" si="47"/>
        <v>600</v>
      </c>
      <c r="O42" s="263">
        <f t="shared" si="47"/>
        <v>600</v>
      </c>
      <c r="P42" s="263">
        <f t="shared" si="47"/>
        <v>600</v>
      </c>
      <c r="Q42" s="263">
        <f t="shared" si="47"/>
        <v>600</v>
      </c>
      <c r="R42" s="263">
        <f t="shared" si="47"/>
        <v>600</v>
      </c>
      <c r="S42" s="263">
        <f t="shared" si="47"/>
        <v>600</v>
      </c>
      <c r="T42" s="263">
        <f t="shared" si="47"/>
        <v>600</v>
      </c>
      <c r="U42" s="263">
        <f t="shared" si="28"/>
        <v>600</v>
      </c>
    </row>
    <row r="43" spans="1:21">
      <c r="A43" s="260" t="s">
        <v>146</v>
      </c>
      <c r="B43" s="261" t="s">
        <v>147</v>
      </c>
      <c r="C43" s="262" t="s">
        <v>148</v>
      </c>
      <c r="D43" s="260" t="s">
        <v>109</v>
      </c>
      <c r="E43" s="263">
        <v>149</v>
      </c>
      <c r="F43" s="264">
        <f>F42</f>
        <v>4</v>
      </c>
      <c r="G43" s="263">
        <f>ROUND((E43)+E43*H5,2)</f>
        <v>149</v>
      </c>
      <c r="H43" s="264">
        <f t="shared" si="25"/>
        <v>48</v>
      </c>
      <c r="I43" s="289">
        <f t="shared" si="45"/>
        <v>7152</v>
      </c>
      <c r="J43" s="263">
        <f t="shared" si="10"/>
        <v>596</v>
      </c>
      <c r="K43" s="263">
        <f>$I$43/12</f>
        <v>596</v>
      </c>
      <c r="L43" s="263">
        <f t="shared" ref="L43:T43" si="48">$I$43/12</f>
        <v>596</v>
      </c>
      <c r="M43" s="263">
        <f t="shared" si="48"/>
        <v>596</v>
      </c>
      <c r="N43" s="263">
        <f t="shared" si="48"/>
        <v>596</v>
      </c>
      <c r="O43" s="263">
        <f t="shared" si="48"/>
        <v>596</v>
      </c>
      <c r="P43" s="263">
        <f t="shared" si="48"/>
        <v>596</v>
      </c>
      <c r="Q43" s="263">
        <f t="shared" si="48"/>
        <v>596</v>
      </c>
      <c r="R43" s="263">
        <f t="shared" si="48"/>
        <v>596</v>
      </c>
      <c r="S43" s="263">
        <f t="shared" si="48"/>
        <v>596</v>
      </c>
      <c r="T43" s="263">
        <f t="shared" si="48"/>
        <v>596</v>
      </c>
      <c r="U43" s="263">
        <f t="shared" si="28"/>
        <v>596</v>
      </c>
    </row>
    <row r="44" spans="1:21">
      <c r="A44" s="260" t="s">
        <v>150</v>
      </c>
      <c r="B44" s="261" t="s">
        <v>151</v>
      </c>
      <c r="C44" s="262" t="s">
        <v>152</v>
      </c>
      <c r="D44" s="260" t="s">
        <v>109</v>
      </c>
      <c r="E44" s="263">
        <v>149</v>
      </c>
      <c r="F44" s="264">
        <f>F43</f>
        <v>4</v>
      </c>
      <c r="G44" s="263">
        <f>ROUND((E44)+E44*H5,2)</f>
        <v>149</v>
      </c>
      <c r="H44" s="264">
        <f t="shared" si="25"/>
        <v>48</v>
      </c>
      <c r="I44" s="289">
        <f t="shared" si="45"/>
        <v>7152</v>
      </c>
      <c r="J44" s="263">
        <f t="shared" si="10"/>
        <v>596</v>
      </c>
      <c r="K44" s="263">
        <f>$I$44/12</f>
        <v>596</v>
      </c>
      <c r="L44" s="263">
        <f t="shared" ref="L44:T44" si="49">$I$44/12</f>
        <v>596</v>
      </c>
      <c r="M44" s="263">
        <f t="shared" si="49"/>
        <v>596</v>
      </c>
      <c r="N44" s="263">
        <f t="shared" si="49"/>
        <v>596</v>
      </c>
      <c r="O44" s="263">
        <f t="shared" si="49"/>
        <v>596</v>
      </c>
      <c r="P44" s="263">
        <f t="shared" si="49"/>
        <v>596</v>
      </c>
      <c r="Q44" s="263">
        <f t="shared" si="49"/>
        <v>596</v>
      </c>
      <c r="R44" s="263">
        <f t="shared" si="49"/>
        <v>596</v>
      </c>
      <c r="S44" s="263">
        <f t="shared" si="49"/>
        <v>596</v>
      </c>
      <c r="T44" s="263">
        <f t="shared" si="49"/>
        <v>596</v>
      </c>
      <c r="U44" s="263">
        <f t="shared" si="28"/>
        <v>596</v>
      </c>
    </row>
    <row r="45" spans="1:21">
      <c r="A45" s="260" t="s">
        <v>154</v>
      </c>
      <c r="B45" s="261" t="s">
        <v>155</v>
      </c>
      <c r="C45" s="262" t="s">
        <v>156</v>
      </c>
      <c r="D45" s="260" t="s">
        <v>109</v>
      </c>
      <c r="E45" s="263">
        <v>159</v>
      </c>
      <c r="F45" s="264">
        <f>F44</f>
        <v>4</v>
      </c>
      <c r="G45" s="263">
        <f>ROUND((E45)+E45*H5,2)</f>
        <v>159</v>
      </c>
      <c r="H45" s="264">
        <f t="shared" si="25"/>
        <v>48</v>
      </c>
      <c r="I45" s="289">
        <f t="shared" si="45"/>
        <v>7632</v>
      </c>
      <c r="J45" s="263">
        <f t="shared" si="10"/>
        <v>636</v>
      </c>
      <c r="K45" s="263">
        <f>$I$45/12</f>
        <v>636</v>
      </c>
      <c r="L45" s="263">
        <f t="shared" ref="L45:T45" si="50">$I$45/12</f>
        <v>636</v>
      </c>
      <c r="M45" s="263">
        <f t="shared" si="50"/>
        <v>636</v>
      </c>
      <c r="N45" s="263">
        <f t="shared" si="50"/>
        <v>636</v>
      </c>
      <c r="O45" s="263">
        <f t="shared" si="50"/>
        <v>636</v>
      </c>
      <c r="P45" s="263">
        <f t="shared" si="50"/>
        <v>636</v>
      </c>
      <c r="Q45" s="263">
        <f t="shared" si="50"/>
        <v>636</v>
      </c>
      <c r="R45" s="263">
        <f t="shared" si="50"/>
        <v>636</v>
      </c>
      <c r="S45" s="263">
        <f t="shared" si="50"/>
        <v>636</v>
      </c>
      <c r="T45" s="263">
        <f t="shared" si="50"/>
        <v>636</v>
      </c>
      <c r="U45" s="263">
        <f t="shared" si="28"/>
        <v>636</v>
      </c>
    </row>
    <row r="46" spans="1:21">
      <c r="A46" s="260" t="s">
        <v>158</v>
      </c>
      <c r="B46" s="261" t="s">
        <v>159</v>
      </c>
      <c r="C46" s="262" t="s">
        <v>160</v>
      </c>
      <c r="D46" s="260" t="s">
        <v>109</v>
      </c>
      <c r="E46" s="263">
        <v>152.87</v>
      </c>
      <c r="F46" s="264">
        <f>F45</f>
        <v>4</v>
      </c>
      <c r="G46" s="263">
        <f>ROUND((E46)+E46*H5,2)</f>
        <v>152.87</v>
      </c>
      <c r="H46" s="264">
        <f t="shared" si="25"/>
        <v>48</v>
      </c>
      <c r="I46" s="289">
        <f t="shared" si="45"/>
        <v>7337.76</v>
      </c>
      <c r="J46" s="263">
        <f t="shared" si="10"/>
        <v>611.48</v>
      </c>
      <c r="K46" s="263">
        <f>$I$46/12</f>
        <v>611.48</v>
      </c>
      <c r="L46" s="263">
        <f t="shared" ref="L46:T46" si="51">$I$46/12</f>
        <v>611.48</v>
      </c>
      <c r="M46" s="263">
        <f t="shared" si="51"/>
        <v>611.48</v>
      </c>
      <c r="N46" s="263">
        <f t="shared" si="51"/>
        <v>611.48</v>
      </c>
      <c r="O46" s="263">
        <f t="shared" si="51"/>
        <v>611.48</v>
      </c>
      <c r="P46" s="263">
        <f t="shared" si="51"/>
        <v>611.48</v>
      </c>
      <c r="Q46" s="263">
        <f t="shared" si="51"/>
        <v>611.48</v>
      </c>
      <c r="R46" s="263">
        <f t="shared" si="51"/>
        <v>611.48</v>
      </c>
      <c r="S46" s="263">
        <f t="shared" si="51"/>
        <v>611.48</v>
      </c>
      <c r="T46" s="263">
        <f t="shared" si="51"/>
        <v>611.48</v>
      </c>
      <c r="U46" s="263">
        <f t="shared" si="28"/>
        <v>611.480000000001</v>
      </c>
    </row>
    <row r="47" spans="1:21">
      <c r="A47" s="260" t="s">
        <v>162</v>
      </c>
      <c r="B47" s="261" t="s">
        <v>163</v>
      </c>
      <c r="C47" s="262" t="s">
        <v>164</v>
      </c>
      <c r="D47" s="260" t="s">
        <v>109</v>
      </c>
      <c r="E47" s="263">
        <v>175.96</v>
      </c>
      <c r="F47" s="264">
        <v>6</v>
      </c>
      <c r="G47" s="263">
        <f>ROUND((E47)+E47*H5,2)</f>
        <v>175.96</v>
      </c>
      <c r="H47" s="264">
        <f t="shared" si="25"/>
        <v>72</v>
      </c>
      <c r="I47" s="289">
        <f t="shared" si="45"/>
        <v>12669.12</v>
      </c>
      <c r="J47" s="263">
        <f t="shared" si="10"/>
        <v>1055.76</v>
      </c>
      <c r="K47" s="263">
        <f>$I$47/12</f>
        <v>1055.76</v>
      </c>
      <c r="L47" s="263">
        <f t="shared" ref="L47:T47" si="52">$I$47/12</f>
        <v>1055.76</v>
      </c>
      <c r="M47" s="263">
        <f t="shared" si="52"/>
        <v>1055.76</v>
      </c>
      <c r="N47" s="263">
        <f t="shared" si="52"/>
        <v>1055.76</v>
      </c>
      <c r="O47" s="263">
        <f t="shared" si="52"/>
        <v>1055.76</v>
      </c>
      <c r="P47" s="263">
        <f t="shared" si="52"/>
        <v>1055.76</v>
      </c>
      <c r="Q47" s="263">
        <f t="shared" si="52"/>
        <v>1055.76</v>
      </c>
      <c r="R47" s="263">
        <f t="shared" si="52"/>
        <v>1055.76</v>
      </c>
      <c r="S47" s="263">
        <f t="shared" si="52"/>
        <v>1055.76</v>
      </c>
      <c r="T47" s="263">
        <f t="shared" si="52"/>
        <v>1055.76</v>
      </c>
      <c r="U47" s="263">
        <f t="shared" si="28"/>
        <v>1055.76</v>
      </c>
    </row>
    <row r="48" spans="1:21">
      <c r="A48" s="260" t="s">
        <v>166</v>
      </c>
      <c r="B48" s="261" t="s">
        <v>167</v>
      </c>
      <c r="C48" s="262" t="s">
        <v>168</v>
      </c>
      <c r="D48" s="260" t="s">
        <v>109</v>
      </c>
      <c r="E48" s="263">
        <v>175.96</v>
      </c>
      <c r="F48" s="264">
        <v>5</v>
      </c>
      <c r="G48" s="263">
        <f>ROUND((E48)+E48*H5,2)</f>
        <v>175.96</v>
      </c>
      <c r="H48" s="264">
        <f t="shared" si="25"/>
        <v>60</v>
      </c>
      <c r="I48" s="289">
        <f t="shared" si="45"/>
        <v>10557.6</v>
      </c>
      <c r="J48" s="263">
        <f t="shared" si="10"/>
        <v>879.8</v>
      </c>
      <c r="K48" s="263">
        <f>$I$48/12</f>
        <v>879.8</v>
      </c>
      <c r="L48" s="263">
        <f t="shared" ref="L48:T48" si="53">$I$48/12</f>
        <v>879.8</v>
      </c>
      <c r="M48" s="263">
        <f t="shared" si="53"/>
        <v>879.8</v>
      </c>
      <c r="N48" s="263">
        <f t="shared" si="53"/>
        <v>879.8</v>
      </c>
      <c r="O48" s="263">
        <f t="shared" si="53"/>
        <v>879.8</v>
      </c>
      <c r="P48" s="263">
        <f t="shared" si="53"/>
        <v>879.8</v>
      </c>
      <c r="Q48" s="263">
        <f t="shared" si="53"/>
        <v>879.8</v>
      </c>
      <c r="R48" s="263">
        <f t="shared" si="53"/>
        <v>879.8</v>
      </c>
      <c r="S48" s="263">
        <f t="shared" si="53"/>
        <v>879.8</v>
      </c>
      <c r="T48" s="263">
        <f t="shared" si="53"/>
        <v>879.8</v>
      </c>
      <c r="U48" s="263">
        <f t="shared" si="28"/>
        <v>879.800000000001</v>
      </c>
    </row>
    <row r="49" spans="1:21">
      <c r="A49" s="260" t="s">
        <v>170</v>
      </c>
      <c r="B49" s="261" t="s">
        <v>171</v>
      </c>
      <c r="C49" s="262" t="s">
        <v>172</v>
      </c>
      <c r="D49" s="260" t="s">
        <v>109</v>
      </c>
      <c r="E49" s="263">
        <v>175.96</v>
      </c>
      <c r="F49" s="264">
        <v>5</v>
      </c>
      <c r="G49" s="263">
        <f>ROUND((E49)+E49*H5,2)</f>
        <v>175.96</v>
      </c>
      <c r="H49" s="264">
        <f t="shared" si="25"/>
        <v>60</v>
      </c>
      <c r="I49" s="289">
        <f t="shared" si="45"/>
        <v>10557.6</v>
      </c>
      <c r="J49" s="263">
        <f t="shared" si="10"/>
        <v>879.8</v>
      </c>
      <c r="K49" s="263">
        <f>$I$49/12</f>
        <v>879.8</v>
      </c>
      <c r="L49" s="263">
        <f t="shared" ref="L49:T49" si="54">$I$49/12</f>
        <v>879.8</v>
      </c>
      <c r="M49" s="263">
        <f t="shared" si="54"/>
        <v>879.8</v>
      </c>
      <c r="N49" s="263">
        <f t="shared" si="54"/>
        <v>879.8</v>
      </c>
      <c r="O49" s="263">
        <f t="shared" si="54"/>
        <v>879.8</v>
      </c>
      <c r="P49" s="263">
        <f t="shared" si="54"/>
        <v>879.8</v>
      </c>
      <c r="Q49" s="263">
        <f t="shared" si="54"/>
        <v>879.8</v>
      </c>
      <c r="R49" s="263">
        <f t="shared" si="54"/>
        <v>879.8</v>
      </c>
      <c r="S49" s="263">
        <f t="shared" si="54"/>
        <v>879.8</v>
      </c>
      <c r="T49" s="263">
        <f t="shared" si="54"/>
        <v>879.8</v>
      </c>
      <c r="U49" s="263">
        <f t="shared" si="28"/>
        <v>879.800000000001</v>
      </c>
    </row>
    <row r="50" ht="19" spans="1:21">
      <c r="A50" s="260" t="s">
        <v>174</v>
      </c>
      <c r="B50" s="261" t="s">
        <v>175</v>
      </c>
      <c r="C50" s="262" t="s">
        <v>176</v>
      </c>
      <c r="D50" s="260" t="s">
        <v>109</v>
      </c>
      <c r="E50" s="263">
        <v>182.71</v>
      </c>
      <c r="F50" s="264">
        <f>ROUND('PONTOS DE ATENDIMENTO'!D35*5%/(3*3),0)</f>
        <v>13</v>
      </c>
      <c r="G50" s="263">
        <f>ROUND((E50)+E50*H4,2)</f>
        <v>182.71</v>
      </c>
      <c r="H50" s="264">
        <f t="shared" si="25"/>
        <v>156</v>
      </c>
      <c r="I50" s="289">
        <f t="shared" si="45"/>
        <v>28502.76</v>
      </c>
      <c r="J50" s="263">
        <f t="shared" si="10"/>
        <v>2375.23</v>
      </c>
      <c r="K50" s="263">
        <f>$I$50/12</f>
        <v>2375.23</v>
      </c>
      <c r="L50" s="263">
        <f t="shared" ref="L50:T50" si="55">$I$50/12</f>
        <v>2375.23</v>
      </c>
      <c r="M50" s="263">
        <f t="shared" si="55"/>
        <v>2375.23</v>
      </c>
      <c r="N50" s="263">
        <f t="shared" si="55"/>
        <v>2375.23</v>
      </c>
      <c r="O50" s="263">
        <f t="shared" si="55"/>
        <v>2375.23</v>
      </c>
      <c r="P50" s="263">
        <f t="shared" si="55"/>
        <v>2375.23</v>
      </c>
      <c r="Q50" s="263">
        <f t="shared" si="55"/>
        <v>2375.23</v>
      </c>
      <c r="R50" s="263">
        <f t="shared" si="55"/>
        <v>2375.23</v>
      </c>
      <c r="S50" s="263">
        <f t="shared" si="55"/>
        <v>2375.23</v>
      </c>
      <c r="T50" s="263">
        <f t="shared" si="55"/>
        <v>2375.23</v>
      </c>
      <c r="U50" s="263">
        <f t="shared" si="28"/>
        <v>2375.23</v>
      </c>
    </row>
    <row r="51" ht="19" spans="1:21">
      <c r="A51" s="260" t="s">
        <v>178</v>
      </c>
      <c r="B51" s="261" t="s">
        <v>179</v>
      </c>
      <c r="C51" s="262" t="s">
        <v>180</v>
      </c>
      <c r="D51" s="260" t="s">
        <v>109</v>
      </c>
      <c r="E51" s="263">
        <v>159.9</v>
      </c>
      <c r="F51" s="264">
        <v>7</v>
      </c>
      <c r="G51" s="263">
        <f>ROUND((E51)+E51*H5,2)</f>
        <v>159.9</v>
      </c>
      <c r="H51" s="264">
        <f t="shared" si="25"/>
        <v>84</v>
      </c>
      <c r="I51" s="289">
        <f t="shared" ref="I51:I56" si="56">ROUND(G51*H51,2)</f>
        <v>13431.6</v>
      </c>
      <c r="J51" s="263">
        <f t="shared" si="10"/>
        <v>1119.3</v>
      </c>
      <c r="K51" s="263">
        <f>$I$51/12</f>
        <v>1119.3</v>
      </c>
      <c r="L51" s="263">
        <f t="shared" ref="L51:T51" si="57">$I$51/12</f>
        <v>1119.3</v>
      </c>
      <c r="M51" s="263">
        <f t="shared" si="57"/>
        <v>1119.3</v>
      </c>
      <c r="N51" s="263">
        <f t="shared" si="57"/>
        <v>1119.3</v>
      </c>
      <c r="O51" s="263">
        <f t="shared" si="57"/>
        <v>1119.3</v>
      </c>
      <c r="P51" s="263">
        <f t="shared" si="57"/>
        <v>1119.3</v>
      </c>
      <c r="Q51" s="263">
        <f t="shared" si="57"/>
        <v>1119.3</v>
      </c>
      <c r="R51" s="263">
        <f t="shared" si="57"/>
        <v>1119.3</v>
      </c>
      <c r="S51" s="263">
        <f t="shared" si="57"/>
        <v>1119.3</v>
      </c>
      <c r="T51" s="263">
        <f t="shared" si="57"/>
        <v>1119.3</v>
      </c>
      <c r="U51" s="263">
        <f t="shared" si="28"/>
        <v>1119.3</v>
      </c>
    </row>
    <row r="52" ht="19" spans="1:21">
      <c r="A52" s="260" t="s">
        <v>182</v>
      </c>
      <c r="B52" s="261" t="s">
        <v>183</v>
      </c>
      <c r="C52" s="262" t="s">
        <v>184</v>
      </c>
      <c r="D52" s="260" t="s">
        <v>109</v>
      </c>
      <c r="E52" s="263">
        <v>159.9</v>
      </c>
      <c r="F52" s="264">
        <v>6</v>
      </c>
      <c r="G52" s="263">
        <f>ROUND((E52)+E52*H5,2)</f>
        <v>159.9</v>
      </c>
      <c r="H52" s="264">
        <f t="shared" si="25"/>
        <v>72</v>
      </c>
      <c r="I52" s="289">
        <f t="shared" si="56"/>
        <v>11512.8</v>
      </c>
      <c r="J52" s="263">
        <f t="shared" si="10"/>
        <v>959.4</v>
      </c>
      <c r="K52" s="263">
        <f>$I$52/12</f>
        <v>959.4</v>
      </c>
      <c r="L52" s="263">
        <f t="shared" ref="L52:T52" si="58">$I$52/12</f>
        <v>959.4</v>
      </c>
      <c r="M52" s="263">
        <f t="shared" si="58"/>
        <v>959.4</v>
      </c>
      <c r="N52" s="263">
        <f t="shared" si="58"/>
        <v>959.4</v>
      </c>
      <c r="O52" s="263">
        <f t="shared" si="58"/>
        <v>959.4</v>
      </c>
      <c r="P52" s="263">
        <f t="shared" si="58"/>
        <v>959.4</v>
      </c>
      <c r="Q52" s="263">
        <f t="shared" si="58"/>
        <v>959.4</v>
      </c>
      <c r="R52" s="263">
        <f t="shared" si="58"/>
        <v>959.4</v>
      </c>
      <c r="S52" s="263">
        <f t="shared" si="58"/>
        <v>959.4</v>
      </c>
      <c r="T52" s="263">
        <f t="shared" si="58"/>
        <v>959.4</v>
      </c>
      <c r="U52" s="263">
        <f t="shared" si="28"/>
        <v>959.400000000001</v>
      </c>
    </row>
    <row r="53" spans="1:21">
      <c r="A53" s="260" t="s">
        <v>186</v>
      </c>
      <c r="B53" s="261" t="s">
        <v>187</v>
      </c>
      <c r="C53" s="262" t="s">
        <v>188</v>
      </c>
      <c r="D53" s="260" t="s">
        <v>109</v>
      </c>
      <c r="E53" s="263">
        <v>106.02</v>
      </c>
      <c r="F53" s="264">
        <f>F40+F50</f>
        <v>53</v>
      </c>
      <c r="G53" s="263">
        <f>ROUND((E53)+E53*H4,2)</f>
        <v>106.02</v>
      </c>
      <c r="H53" s="264">
        <f t="shared" si="25"/>
        <v>636</v>
      </c>
      <c r="I53" s="289">
        <f t="shared" si="56"/>
        <v>67428.72</v>
      </c>
      <c r="J53" s="263">
        <f t="shared" si="10"/>
        <v>5619.06</v>
      </c>
      <c r="K53" s="263">
        <f>$I$53/12</f>
        <v>5619.06</v>
      </c>
      <c r="L53" s="263">
        <f t="shared" ref="L53:T53" si="59">$I$53/12</f>
        <v>5619.06</v>
      </c>
      <c r="M53" s="263">
        <f t="shared" si="59"/>
        <v>5619.06</v>
      </c>
      <c r="N53" s="263">
        <f t="shared" si="59"/>
        <v>5619.06</v>
      </c>
      <c r="O53" s="263">
        <f t="shared" si="59"/>
        <v>5619.06</v>
      </c>
      <c r="P53" s="263">
        <f t="shared" si="59"/>
        <v>5619.06</v>
      </c>
      <c r="Q53" s="263">
        <f t="shared" si="59"/>
        <v>5619.06</v>
      </c>
      <c r="R53" s="263">
        <f t="shared" si="59"/>
        <v>5619.06</v>
      </c>
      <c r="S53" s="263">
        <f t="shared" si="59"/>
        <v>5619.06</v>
      </c>
      <c r="T53" s="263">
        <f t="shared" si="59"/>
        <v>5619.06</v>
      </c>
      <c r="U53" s="263">
        <f t="shared" si="28"/>
        <v>5619.06000000001</v>
      </c>
    </row>
    <row r="54" ht="19" spans="1:21">
      <c r="A54" s="260" t="s">
        <v>190</v>
      </c>
      <c r="B54" s="261" t="s">
        <v>191</v>
      </c>
      <c r="C54" s="262" t="s">
        <v>192</v>
      </c>
      <c r="D54" s="260" t="s">
        <v>109</v>
      </c>
      <c r="E54" s="263">
        <v>34.14</v>
      </c>
      <c r="F54" s="264">
        <f>F53</f>
        <v>53</v>
      </c>
      <c r="G54" s="263">
        <f>ROUND((E54)+E54*H5,2)</f>
        <v>34.14</v>
      </c>
      <c r="H54" s="264">
        <f t="shared" si="25"/>
        <v>636</v>
      </c>
      <c r="I54" s="289">
        <f t="shared" si="56"/>
        <v>21713.04</v>
      </c>
      <c r="J54" s="263">
        <f t="shared" si="10"/>
        <v>1809.42</v>
      </c>
      <c r="K54" s="263">
        <f>$I$54/12</f>
        <v>1809.42</v>
      </c>
      <c r="L54" s="263">
        <f t="shared" ref="L54:T54" si="60">$I$54/12</f>
        <v>1809.42</v>
      </c>
      <c r="M54" s="263">
        <f t="shared" si="60"/>
        <v>1809.42</v>
      </c>
      <c r="N54" s="263">
        <f t="shared" si="60"/>
        <v>1809.42</v>
      </c>
      <c r="O54" s="263">
        <f t="shared" si="60"/>
        <v>1809.42</v>
      </c>
      <c r="P54" s="263">
        <f t="shared" si="60"/>
        <v>1809.42</v>
      </c>
      <c r="Q54" s="263">
        <f t="shared" si="60"/>
        <v>1809.42</v>
      </c>
      <c r="R54" s="263">
        <f t="shared" si="60"/>
        <v>1809.42</v>
      </c>
      <c r="S54" s="263">
        <f t="shared" si="60"/>
        <v>1809.42</v>
      </c>
      <c r="T54" s="263">
        <f t="shared" si="60"/>
        <v>1809.42</v>
      </c>
      <c r="U54" s="263">
        <f t="shared" si="28"/>
        <v>1809.42</v>
      </c>
    </row>
    <row r="55" ht="19" spans="1:21">
      <c r="A55" s="260" t="s">
        <v>194</v>
      </c>
      <c r="B55" s="261" t="s">
        <v>61</v>
      </c>
      <c r="C55" s="270" t="s">
        <v>62</v>
      </c>
      <c r="D55" s="260" t="s">
        <v>63</v>
      </c>
      <c r="E55" s="263">
        <f>E21</f>
        <v>4.05</v>
      </c>
      <c r="F55" s="264">
        <f>F26*0.05*30</f>
        <v>3595.281</v>
      </c>
      <c r="G55" s="263">
        <f>ROUND((E55)+E55*H4,2)</f>
        <v>4.05</v>
      </c>
      <c r="H55" s="264">
        <f t="shared" si="25"/>
        <v>43143.372</v>
      </c>
      <c r="I55" s="289">
        <f t="shared" si="56"/>
        <v>174730.66</v>
      </c>
      <c r="J55" s="263">
        <f t="shared" si="10"/>
        <v>14560.8883333333</v>
      </c>
      <c r="K55" s="263">
        <f>$I$55/12</f>
        <v>14560.8883333333</v>
      </c>
      <c r="L55" s="263">
        <f t="shared" ref="L55:T55" si="61">$I$55/12</f>
        <v>14560.8883333333</v>
      </c>
      <c r="M55" s="263">
        <f t="shared" si="61"/>
        <v>14560.8883333333</v>
      </c>
      <c r="N55" s="263">
        <f t="shared" si="61"/>
        <v>14560.8883333333</v>
      </c>
      <c r="O55" s="263">
        <f t="shared" si="61"/>
        <v>14560.8883333333</v>
      </c>
      <c r="P55" s="263">
        <f t="shared" si="61"/>
        <v>14560.8883333333</v>
      </c>
      <c r="Q55" s="263">
        <f t="shared" si="61"/>
        <v>14560.8883333333</v>
      </c>
      <c r="R55" s="263">
        <f t="shared" si="61"/>
        <v>14560.8883333333</v>
      </c>
      <c r="S55" s="263">
        <f t="shared" si="61"/>
        <v>14560.8883333333</v>
      </c>
      <c r="T55" s="263">
        <f t="shared" si="61"/>
        <v>14560.8883333333</v>
      </c>
      <c r="U55" s="263">
        <f t="shared" si="28"/>
        <v>14560.8883333333</v>
      </c>
    </row>
    <row r="56" ht="19" spans="1:21">
      <c r="A56" s="260" t="s">
        <v>196</v>
      </c>
      <c r="B56" s="261" t="s">
        <v>66</v>
      </c>
      <c r="C56" s="262" t="s">
        <v>67</v>
      </c>
      <c r="D56" s="260" t="s">
        <v>68</v>
      </c>
      <c r="E56" s="263">
        <f>E22</f>
        <v>21.21</v>
      </c>
      <c r="F56" s="264">
        <f>F55/30</f>
        <v>119.8427</v>
      </c>
      <c r="G56" s="263">
        <f>ROUND((E56)+E56*H4,2)</f>
        <v>21.21</v>
      </c>
      <c r="H56" s="264">
        <f t="shared" si="25"/>
        <v>1438.1124</v>
      </c>
      <c r="I56" s="289">
        <f t="shared" si="56"/>
        <v>30502.36</v>
      </c>
      <c r="J56" s="263">
        <f t="shared" si="10"/>
        <v>2541.86333333333</v>
      </c>
      <c r="K56" s="263">
        <f>$I$56/12</f>
        <v>2541.86333333333</v>
      </c>
      <c r="L56" s="263">
        <f t="shared" ref="L56:T56" si="62">$I$56/12</f>
        <v>2541.86333333333</v>
      </c>
      <c r="M56" s="263">
        <f t="shared" si="62"/>
        <v>2541.86333333333</v>
      </c>
      <c r="N56" s="263">
        <f t="shared" si="62"/>
        <v>2541.86333333333</v>
      </c>
      <c r="O56" s="263">
        <f t="shared" si="62"/>
        <v>2541.86333333333</v>
      </c>
      <c r="P56" s="263">
        <f t="shared" si="62"/>
        <v>2541.86333333333</v>
      </c>
      <c r="Q56" s="263">
        <f t="shared" si="62"/>
        <v>2541.86333333333</v>
      </c>
      <c r="R56" s="263">
        <f t="shared" si="62"/>
        <v>2541.86333333333</v>
      </c>
      <c r="S56" s="263">
        <f t="shared" si="62"/>
        <v>2541.86333333333</v>
      </c>
      <c r="T56" s="263">
        <f t="shared" si="62"/>
        <v>2541.86333333333</v>
      </c>
      <c r="U56" s="263">
        <f t="shared" si="28"/>
        <v>2541.86333333333</v>
      </c>
    </row>
    <row r="57" spans="1:21">
      <c r="A57" s="276" t="s">
        <v>198</v>
      </c>
      <c r="B57" s="276"/>
      <c r="C57" s="276"/>
      <c r="D57" s="276"/>
      <c r="E57" s="276"/>
      <c r="F57" s="276"/>
      <c r="G57" s="276"/>
      <c r="H57" s="277"/>
      <c r="I57" s="290">
        <f>SUM(I59:I67)</f>
        <v>776871.6</v>
      </c>
      <c r="J57" s="290">
        <f t="shared" ref="J57:U57" si="63">SUM(J59:J67)</f>
        <v>64739.3</v>
      </c>
      <c r="K57" s="290">
        <f t="shared" si="63"/>
        <v>64739.3</v>
      </c>
      <c r="L57" s="290">
        <f t="shared" si="63"/>
        <v>64739.3</v>
      </c>
      <c r="M57" s="290">
        <f t="shared" si="63"/>
        <v>64739.3</v>
      </c>
      <c r="N57" s="290">
        <f t="shared" si="63"/>
        <v>64739.3</v>
      </c>
      <c r="O57" s="290">
        <f t="shared" si="63"/>
        <v>64739.3</v>
      </c>
      <c r="P57" s="290">
        <f t="shared" si="63"/>
        <v>64739.3</v>
      </c>
      <c r="Q57" s="290">
        <f t="shared" si="63"/>
        <v>64739.3</v>
      </c>
      <c r="R57" s="290">
        <f t="shared" si="63"/>
        <v>64739.3</v>
      </c>
      <c r="S57" s="290">
        <f t="shared" si="63"/>
        <v>64739.3</v>
      </c>
      <c r="T57" s="290">
        <f t="shared" si="63"/>
        <v>64739.3</v>
      </c>
      <c r="U57" s="290">
        <f t="shared" si="63"/>
        <v>64739.3</v>
      </c>
    </row>
    <row r="58" spans="1:21">
      <c r="A58" s="278" t="s">
        <v>199</v>
      </c>
      <c r="B58" s="278"/>
      <c r="C58" s="278" t="s">
        <v>200</v>
      </c>
      <c r="D58" s="278" t="s">
        <v>109</v>
      </c>
      <c r="E58" s="279">
        <v>100</v>
      </c>
      <c r="F58" s="280"/>
      <c r="G58" s="279"/>
      <c r="H58" s="281"/>
      <c r="I58" s="291">
        <f>SUM(I59:I66)</f>
        <v>759630.84</v>
      </c>
      <c r="J58" s="263">
        <f t="shared" si="10"/>
        <v>63302.57</v>
      </c>
      <c r="K58" s="263">
        <f>$I$58/12</f>
        <v>63302.57</v>
      </c>
      <c r="L58" s="263">
        <f t="shared" ref="L58:T58" si="64">$I$58/12</f>
        <v>63302.57</v>
      </c>
      <c r="M58" s="263">
        <f t="shared" si="64"/>
        <v>63302.57</v>
      </c>
      <c r="N58" s="263">
        <f t="shared" si="64"/>
        <v>63302.57</v>
      </c>
      <c r="O58" s="263">
        <f t="shared" si="64"/>
        <v>63302.57</v>
      </c>
      <c r="P58" s="263">
        <f t="shared" si="64"/>
        <v>63302.57</v>
      </c>
      <c r="Q58" s="263">
        <f t="shared" si="64"/>
        <v>63302.57</v>
      </c>
      <c r="R58" s="263">
        <f t="shared" si="64"/>
        <v>63302.57</v>
      </c>
      <c r="S58" s="263">
        <f t="shared" si="64"/>
        <v>63302.57</v>
      </c>
      <c r="T58" s="263">
        <f t="shared" si="64"/>
        <v>63302.57</v>
      </c>
      <c r="U58" s="263">
        <f t="shared" si="28"/>
        <v>63302.5700000001</v>
      </c>
    </row>
    <row r="59" spans="1:21">
      <c r="A59" s="278" t="s">
        <v>201</v>
      </c>
      <c r="B59" s="260" t="s">
        <v>202</v>
      </c>
      <c r="C59" s="262" t="s">
        <v>203</v>
      </c>
      <c r="D59" s="260" t="s">
        <v>204</v>
      </c>
      <c r="E59" s="263">
        <v>2250</v>
      </c>
      <c r="F59" s="264">
        <v>2</v>
      </c>
      <c r="G59" s="263">
        <f>ROUND((E59)+E59*H4,2)</f>
        <v>2250</v>
      </c>
      <c r="H59" s="264">
        <v>24</v>
      </c>
      <c r="I59" s="289">
        <f>ROUND(H59*G59,2)</f>
        <v>54000</v>
      </c>
      <c r="J59" s="263">
        <f t="shared" si="10"/>
        <v>4500</v>
      </c>
      <c r="K59" s="263">
        <f>$I$59/12</f>
        <v>4500</v>
      </c>
      <c r="L59" s="263">
        <f t="shared" ref="L59:T59" si="65">$I$59/12</f>
        <v>4500</v>
      </c>
      <c r="M59" s="263">
        <f t="shared" si="65"/>
        <v>4500</v>
      </c>
      <c r="N59" s="263">
        <f t="shared" si="65"/>
        <v>4500</v>
      </c>
      <c r="O59" s="263">
        <f t="shared" si="65"/>
        <v>4500</v>
      </c>
      <c r="P59" s="263">
        <f t="shared" si="65"/>
        <v>4500</v>
      </c>
      <c r="Q59" s="263">
        <f t="shared" si="65"/>
        <v>4500</v>
      </c>
      <c r="R59" s="263">
        <f t="shared" si="65"/>
        <v>4500</v>
      </c>
      <c r="S59" s="263">
        <f t="shared" si="65"/>
        <v>4500</v>
      </c>
      <c r="T59" s="263">
        <f t="shared" si="65"/>
        <v>4500</v>
      </c>
      <c r="U59" s="263">
        <f t="shared" si="28"/>
        <v>4500</v>
      </c>
    </row>
    <row r="60" spans="1:21">
      <c r="A60" s="278" t="s">
        <v>206</v>
      </c>
      <c r="B60" s="260" t="s">
        <v>207</v>
      </c>
      <c r="C60" s="282" t="s">
        <v>208</v>
      </c>
      <c r="D60" s="260" t="s">
        <v>204</v>
      </c>
      <c r="E60" s="263">
        <f>COMP.!H3263</f>
        <v>1200</v>
      </c>
      <c r="F60" s="264">
        <v>2</v>
      </c>
      <c r="G60" s="263">
        <f>ROUND((E60)+E60*H4,2)</f>
        <v>1200</v>
      </c>
      <c r="H60" s="264">
        <f>F60</f>
        <v>2</v>
      </c>
      <c r="I60" s="289">
        <f t="shared" ref="I60:I67" si="66">ROUND(H60*G60,2)</f>
        <v>2400</v>
      </c>
      <c r="J60" s="263">
        <f t="shared" si="10"/>
        <v>200</v>
      </c>
      <c r="K60" s="263">
        <f>$I$60/12</f>
        <v>200</v>
      </c>
      <c r="L60" s="263">
        <f t="shared" ref="L60:T60" si="67">$I$60/12</f>
        <v>200</v>
      </c>
      <c r="M60" s="263">
        <f t="shared" si="67"/>
        <v>200</v>
      </c>
      <c r="N60" s="263">
        <f t="shared" si="67"/>
        <v>200</v>
      </c>
      <c r="O60" s="263">
        <f t="shared" si="67"/>
        <v>200</v>
      </c>
      <c r="P60" s="263">
        <f t="shared" si="67"/>
        <v>200</v>
      </c>
      <c r="Q60" s="263">
        <f t="shared" si="67"/>
        <v>200</v>
      </c>
      <c r="R60" s="263">
        <f t="shared" si="67"/>
        <v>200</v>
      </c>
      <c r="S60" s="263">
        <f t="shared" si="67"/>
        <v>200</v>
      </c>
      <c r="T60" s="263">
        <f t="shared" si="67"/>
        <v>200</v>
      </c>
      <c r="U60" s="263">
        <f t="shared" si="28"/>
        <v>200</v>
      </c>
    </row>
    <row r="61" spans="1:21">
      <c r="A61" s="278" t="s">
        <v>210</v>
      </c>
      <c r="B61" s="260" t="s">
        <v>211</v>
      </c>
      <c r="C61" s="282" t="s">
        <v>212</v>
      </c>
      <c r="D61" s="260" t="s">
        <v>109</v>
      </c>
      <c r="E61" s="263">
        <f>COMP.!H3254</f>
        <v>1200</v>
      </c>
      <c r="F61" s="264">
        <v>2</v>
      </c>
      <c r="G61" s="263">
        <f>ROUND((E61)+E61*H4,2)</f>
        <v>1200</v>
      </c>
      <c r="H61" s="264">
        <f>F61</f>
        <v>2</v>
      </c>
      <c r="I61" s="289">
        <f t="shared" si="66"/>
        <v>2400</v>
      </c>
      <c r="J61" s="263">
        <f t="shared" si="10"/>
        <v>200</v>
      </c>
      <c r="K61" s="263">
        <f>$I$61/12</f>
        <v>200</v>
      </c>
      <c r="L61" s="263">
        <f t="shared" ref="L61:T61" si="68">$I$61/12</f>
        <v>200</v>
      </c>
      <c r="M61" s="263">
        <f t="shared" si="68"/>
        <v>200</v>
      </c>
      <c r="N61" s="263">
        <f t="shared" si="68"/>
        <v>200</v>
      </c>
      <c r="O61" s="263">
        <f t="shared" si="68"/>
        <v>200</v>
      </c>
      <c r="P61" s="263">
        <f t="shared" si="68"/>
        <v>200</v>
      </c>
      <c r="Q61" s="263">
        <f t="shared" si="68"/>
        <v>200</v>
      </c>
      <c r="R61" s="263">
        <f t="shared" si="68"/>
        <v>200</v>
      </c>
      <c r="S61" s="263">
        <f t="shared" si="68"/>
        <v>200</v>
      </c>
      <c r="T61" s="263">
        <f t="shared" si="68"/>
        <v>200</v>
      </c>
      <c r="U61" s="263">
        <f t="shared" si="28"/>
        <v>200</v>
      </c>
    </row>
    <row r="62" spans="1:21">
      <c r="A62" s="278" t="s">
        <v>214</v>
      </c>
      <c r="B62" s="260" t="s">
        <v>215</v>
      </c>
      <c r="C62" s="262" t="s">
        <v>216</v>
      </c>
      <c r="D62" s="260" t="s">
        <v>204</v>
      </c>
      <c r="E62" s="263">
        <v>21419.34</v>
      </c>
      <c r="F62" s="264">
        <v>1</v>
      </c>
      <c r="G62" s="263">
        <f>ROUND((E62)+E62*H4,2)</f>
        <v>21419.34</v>
      </c>
      <c r="H62" s="264">
        <v>12</v>
      </c>
      <c r="I62" s="289">
        <f t="shared" si="66"/>
        <v>257032.08</v>
      </c>
      <c r="J62" s="263">
        <f t="shared" si="10"/>
        <v>21419.34</v>
      </c>
      <c r="K62" s="263">
        <f>$I$62/12</f>
        <v>21419.34</v>
      </c>
      <c r="L62" s="263">
        <f t="shared" ref="L62:T62" si="69">$I$62/12</f>
        <v>21419.34</v>
      </c>
      <c r="M62" s="263">
        <f t="shared" si="69"/>
        <v>21419.34</v>
      </c>
      <c r="N62" s="263">
        <f t="shared" si="69"/>
        <v>21419.34</v>
      </c>
      <c r="O62" s="263">
        <f t="shared" si="69"/>
        <v>21419.34</v>
      </c>
      <c r="P62" s="263">
        <f t="shared" si="69"/>
        <v>21419.34</v>
      </c>
      <c r="Q62" s="263">
        <f t="shared" si="69"/>
        <v>21419.34</v>
      </c>
      <c r="R62" s="263">
        <f t="shared" si="69"/>
        <v>21419.34</v>
      </c>
      <c r="S62" s="263">
        <f t="shared" si="69"/>
        <v>21419.34</v>
      </c>
      <c r="T62" s="263">
        <f t="shared" si="69"/>
        <v>21419.34</v>
      </c>
      <c r="U62" s="263">
        <f t="shared" si="28"/>
        <v>21419.34</v>
      </c>
    </row>
    <row r="63" ht="19" spans="1:21">
      <c r="A63" s="278" t="s">
        <v>218</v>
      </c>
      <c r="B63" s="261" t="s">
        <v>219</v>
      </c>
      <c r="C63" s="262" t="s">
        <v>220</v>
      </c>
      <c r="D63" s="260" t="s">
        <v>204</v>
      </c>
      <c r="E63" s="263">
        <v>9483.1</v>
      </c>
      <c r="F63" s="264">
        <v>2</v>
      </c>
      <c r="G63" s="263">
        <f>ROUND((E63)+E63*H4,2)</f>
        <v>9483.1</v>
      </c>
      <c r="H63" s="264">
        <v>24</v>
      </c>
      <c r="I63" s="289">
        <f t="shared" si="66"/>
        <v>227594.4</v>
      </c>
      <c r="J63" s="263">
        <f t="shared" si="10"/>
        <v>18966.2</v>
      </c>
      <c r="K63" s="263">
        <f>$I$63/12</f>
        <v>18966.2</v>
      </c>
      <c r="L63" s="263">
        <f t="shared" ref="L63:T63" si="70">$I$63/12</f>
        <v>18966.2</v>
      </c>
      <c r="M63" s="263">
        <f t="shared" si="70"/>
        <v>18966.2</v>
      </c>
      <c r="N63" s="263">
        <f t="shared" si="70"/>
        <v>18966.2</v>
      </c>
      <c r="O63" s="263">
        <f t="shared" si="70"/>
        <v>18966.2</v>
      </c>
      <c r="P63" s="263">
        <f t="shared" si="70"/>
        <v>18966.2</v>
      </c>
      <c r="Q63" s="263">
        <f t="shared" si="70"/>
        <v>18966.2</v>
      </c>
      <c r="R63" s="263">
        <f t="shared" si="70"/>
        <v>18966.2</v>
      </c>
      <c r="S63" s="263">
        <f t="shared" si="70"/>
        <v>18966.2</v>
      </c>
      <c r="T63" s="263">
        <f t="shared" si="70"/>
        <v>18966.2</v>
      </c>
      <c r="U63" s="263">
        <f t="shared" si="28"/>
        <v>18966.2</v>
      </c>
    </row>
    <row r="64" spans="1:21">
      <c r="A64" s="278" t="s">
        <v>222</v>
      </c>
      <c r="B64" s="261" t="s">
        <v>223</v>
      </c>
      <c r="C64" s="262" t="s">
        <v>224</v>
      </c>
      <c r="D64" s="260" t="s">
        <v>204</v>
      </c>
      <c r="E64" s="263">
        <v>4571.35</v>
      </c>
      <c r="F64" s="264">
        <v>1</v>
      </c>
      <c r="G64" s="263">
        <f>ROUND((E64)+E64*H4,2)</f>
        <v>4571.35</v>
      </c>
      <c r="H64" s="264">
        <v>12</v>
      </c>
      <c r="I64" s="289">
        <f t="shared" si="66"/>
        <v>54856.2</v>
      </c>
      <c r="J64" s="263">
        <f t="shared" si="10"/>
        <v>4571.35</v>
      </c>
      <c r="K64" s="263">
        <f>$I$64/12</f>
        <v>4571.35</v>
      </c>
      <c r="L64" s="263">
        <f t="shared" ref="L64:T64" si="71">$I$64/12</f>
        <v>4571.35</v>
      </c>
      <c r="M64" s="263">
        <f t="shared" si="71"/>
        <v>4571.35</v>
      </c>
      <c r="N64" s="263">
        <f t="shared" si="71"/>
        <v>4571.35</v>
      </c>
      <c r="O64" s="263">
        <f t="shared" si="71"/>
        <v>4571.35</v>
      </c>
      <c r="P64" s="263">
        <f t="shared" si="71"/>
        <v>4571.35</v>
      </c>
      <c r="Q64" s="263">
        <f t="shared" si="71"/>
        <v>4571.35</v>
      </c>
      <c r="R64" s="263">
        <f t="shared" si="71"/>
        <v>4571.35</v>
      </c>
      <c r="S64" s="263">
        <f t="shared" si="71"/>
        <v>4571.35</v>
      </c>
      <c r="T64" s="263">
        <f t="shared" si="71"/>
        <v>4571.35</v>
      </c>
      <c r="U64" s="263">
        <f t="shared" si="28"/>
        <v>4571.35000000001</v>
      </c>
    </row>
    <row r="65" ht="19" spans="1:21">
      <c r="A65" s="278" t="s">
        <v>226</v>
      </c>
      <c r="B65" s="261" t="s">
        <v>227</v>
      </c>
      <c r="C65" s="262" t="s">
        <v>228</v>
      </c>
      <c r="D65" s="260" t="s">
        <v>204</v>
      </c>
      <c r="E65" s="263">
        <v>7007.8</v>
      </c>
      <c r="F65" s="264">
        <v>1</v>
      </c>
      <c r="G65" s="263">
        <f>ROUND((E65)+E65*H4,2)</f>
        <v>7007.8</v>
      </c>
      <c r="H65" s="264">
        <v>12</v>
      </c>
      <c r="I65" s="289">
        <f t="shared" si="66"/>
        <v>84093.6</v>
      </c>
      <c r="J65" s="263">
        <f t="shared" si="10"/>
        <v>7007.8</v>
      </c>
      <c r="K65" s="263">
        <f>$I$65/12</f>
        <v>7007.8</v>
      </c>
      <c r="L65" s="263">
        <f t="shared" ref="L65:T65" si="72">$I$65/12</f>
        <v>7007.8</v>
      </c>
      <c r="M65" s="263">
        <f t="shared" si="72"/>
        <v>7007.8</v>
      </c>
      <c r="N65" s="263">
        <f t="shared" si="72"/>
        <v>7007.8</v>
      </c>
      <c r="O65" s="263">
        <f t="shared" si="72"/>
        <v>7007.8</v>
      </c>
      <c r="P65" s="263">
        <f t="shared" si="72"/>
        <v>7007.8</v>
      </c>
      <c r="Q65" s="263">
        <f t="shared" si="72"/>
        <v>7007.8</v>
      </c>
      <c r="R65" s="263">
        <f t="shared" si="72"/>
        <v>7007.8</v>
      </c>
      <c r="S65" s="263">
        <f t="shared" si="72"/>
        <v>7007.8</v>
      </c>
      <c r="T65" s="263">
        <f t="shared" si="72"/>
        <v>7007.8</v>
      </c>
      <c r="U65" s="263">
        <f t="shared" si="28"/>
        <v>7007.79999999999</v>
      </c>
    </row>
    <row r="66" ht="19" spans="1:21">
      <c r="A66" s="278" t="s">
        <v>230</v>
      </c>
      <c r="B66" s="261" t="s">
        <v>231</v>
      </c>
      <c r="C66" s="262" t="s">
        <v>232</v>
      </c>
      <c r="D66" s="260" t="s">
        <v>109</v>
      </c>
      <c r="E66" s="263">
        <v>3218.94</v>
      </c>
      <c r="F66" s="264">
        <v>2</v>
      </c>
      <c r="G66" s="263">
        <f>ROUND((E66)+E66*H4,2)</f>
        <v>3218.94</v>
      </c>
      <c r="H66" s="264">
        <v>24</v>
      </c>
      <c r="I66" s="289">
        <f t="shared" si="66"/>
        <v>77254.56</v>
      </c>
      <c r="J66" s="263">
        <f t="shared" si="10"/>
        <v>6437.88</v>
      </c>
      <c r="K66" s="263">
        <f>$I$66/12</f>
        <v>6437.88</v>
      </c>
      <c r="L66" s="263">
        <f t="shared" ref="L66:T66" si="73">$I$66/12</f>
        <v>6437.88</v>
      </c>
      <c r="M66" s="263">
        <f t="shared" si="73"/>
        <v>6437.88</v>
      </c>
      <c r="N66" s="263">
        <f t="shared" si="73"/>
        <v>6437.88</v>
      </c>
      <c r="O66" s="263">
        <f t="shared" si="73"/>
        <v>6437.88</v>
      </c>
      <c r="P66" s="263">
        <f t="shared" si="73"/>
        <v>6437.88</v>
      </c>
      <c r="Q66" s="263">
        <f t="shared" si="73"/>
        <v>6437.88</v>
      </c>
      <c r="R66" s="263">
        <f t="shared" si="73"/>
        <v>6437.88</v>
      </c>
      <c r="S66" s="263">
        <f t="shared" si="73"/>
        <v>6437.88</v>
      </c>
      <c r="T66" s="263">
        <f t="shared" si="73"/>
        <v>6437.88</v>
      </c>
      <c r="U66" s="263">
        <f t="shared" si="28"/>
        <v>6437.88</v>
      </c>
    </row>
    <row r="67" spans="1:21">
      <c r="A67" s="278" t="s">
        <v>234</v>
      </c>
      <c r="B67" s="261" t="s">
        <v>235</v>
      </c>
      <c r="C67" s="262" t="s">
        <v>236</v>
      </c>
      <c r="D67" s="260" t="s">
        <v>109</v>
      </c>
      <c r="E67" s="263">
        <v>5.77</v>
      </c>
      <c r="F67" s="264">
        <f>60*4.15</f>
        <v>249</v>
      </c>
      <c r="G67" s="263">
        <f>ROUND((E67)+E67*H5,2)</f>
        <v>5.77</v>
      </c>
      <c r="H67" s="264">
        <f>F67*12</f>
        <v>2988</v>
      </c>
      <c r="I67" s="289">
        <f t="shared" si="66"/>
        <v>17240.76</v>
      </c>
      <c r="J67" s="263">
        <f t="shared" si="10"/>
        <v>1436.73</v>
      </c>
      <c r="K67" s="263">
        <f>$I$67/12</f>
        <v>1436.73</v>
      </c>
      <c r="L67" s="263">
        <f t="shared" ref="L67:T67" si="74">$I$67/12</f>
        <v>1436.73</v>
      </c>
      <c r="M67" s="263">
        <f t="shared" si="74"/>
        <v>1436.73</v>
      </c>
      <c r="N67" s="263">
        <f t="shared" si="74"/>
        <v>1436.73</v>
      </c>
      <c r="O67" s="263">
        <f t="shared" si="74"/>
        <v>1436.73</v>
      </c>
      <c r="P67" s="263">
        <f t="shared" si="74"/>
        <v>1436.73</v>
      </c>
      <c r="Q67" s="263">
        <f t="shared" si="74"/>
        <v>1436.73</v>
      </c>
      <c r="R67" s="263">
        <f t="shared" si="74"/>
        <v>1436.73</v>
      </c>
      <c r="S67" s="263">
        <f t="shared" si="74"/>
        <v>1436.73</v>
      </c>
      <c r="T67" s="263">
        <f t="shared" si="74"/>
        <v>1436.73</v>
      </c>
      <c r="U67" s="263">
        <f t="shared" si="28"/>
        <v>1436.73</v>
      </c>
    </row>
    <row r="68" spans="1:21">
      <c r="A68" s="292" t="s">
        <v>255</v>
      </c>
      <c r="B68" s="293"/>
      <c r="C68" s="293"/>
      <c r="D68" s="293"/>
      <c r="E68" s="293"/>
      <c r="F68" s="293"/>
      <c r="G68" s="293"/>
      <c r="H68" s="294"/>
      <c r="I68" s="295">
        <f>I57+I24+I7</f>
        <v>5212804.82</v>
      </c>
      <c r="J68" s="295">
        <f t="shared" ref="J68:U68" si="75">J57+J24+J7</f>
        <v>434400.401666667</v>
      </c>
      <c r="K68" s="295">
        <f t="shared" si="75"/>
        <v>434400.401666667</v>
      </c>
      <c r="L68" s="295">
        <f t="shared" si="75"/>
        <v>434400.401666667</v>
      </c>
      <c r="M68" s="295">
        <f t="shared" si="75"/>
        <v>434400.401666667</v>
      </c>
      <c r="N68" s="295">
        <f t="shared" si="75"/>
        <v>434400.401666667</v>
      </c>
      <c r="O68" s="295">
        <f t="shared" si="75"/>
        <v>434400.401666667</v>
      </c>
      <c r="P68" s="295">
        <f t="shared" si="75"/>
        <v>434400.401666667</v>
      </c>
      <c r="Q68" s="295">
        <f t="shared" si="75"/>
        <v>434400.401666667</v>
      </c>
      <c r="R68" s="295">
        <f t="shared" si="75"/>
        <v>434400.401666667</v>
      </c>
      <c r="S68" s="295">
        <f t="shared" si="75"/>
        <v>434400.401666667</v>
      </c>
      <c r="T68" s="295">
        <f t="shared" si="75"/>
        <v>434400.401666667</v>
      </c>
      <c r="U68" s="295">
        <f t="shared" si="75"/>
        <v>434400.401666667</v>
      </c>
    </row>
    <row r="72" spans="1:1">
      <c r="A72" s="1" t="s">
        <v>256</v>
      </c>
    </row>
    <row r="73" spans="1:1">
      <c r="A73" s="1" t="s">
        <v>238</v>
      </c>
    </row>
  </sheetData>
  <mergeCells count="7">
    <mergeCell ref="A2:U2"/>
    <mergeCell ref="A3:U3"/>
    <mergeCell ref="A7:H7"/>
    <mergeCell ref="A24:G24"/>
    <mergeCell ref="A57:G57"/>
    <mergeCell ref="A68:H68"/>
    <mergeCell ref="A4:U5"/>
  </mergeCells>
  <pageMargins left="0.511811024" right="0.511811024" top="0.787401575" bottom="0.787401575" header="0.31496062" footer="0.31496062"/>
  <pageSetup paperSize="9" scale="40" orientation="landscape"/>
  <headerFooter/>
  <rowBreaks count="1" manualBreakCount="1">
    <brk id="34" max="20" man="1"/>
  </row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3:J35"/>
  <sheetViews>
    <sheetView showGridLines="0" view="pageBreakPreview" zoomScaleNormal="100" workbookViewId="0">
      <selection activeCell="A30" sqref="A3:J34"/>
    </sheetView>
  </sheetViews>
  <sheetFormatPr defaultColWidth="9" defaultRowHeight="14.5"/>
  <cols>
    <col min="1" max="16384" width="8.89090909090909" style="6"/>
  </cols>
  <sheetData>
    <row r="3" ht="17" spans="1:10">
      <c r="A3" s="173" t="s">
        <v>271</v>
      </c>
      <c r="B3" s="173"/>
      <c r="C3" s="173"/>
      <c r="D3" s="173"/>
      <c r="E3" s="173"/>
      <c r="F3" s="173"/>
      <c r="G3" s="173"/>
      <c r="H3" s="173"/>
      <c r="I3" s="173"/>
      <c r="J3" s="173"/>
    </row>
    <row r="5" ht="15.5" spans="1:10">
      <c r="A5" s="174" t="s">
        <v>272</v>
      </c>
      <c r="B5" s="175"/>
      <c r="C5" s="175"/>
      <c r="D5" s="175"/>
      <c r="E5" s="175"/>
      <c r="F5" s="175"/>
      <c r="G5" s="175"/>
      <c r="H5" s="175"/>
      <c r="I5" s="175"/>
      <c r="J5" s="224"/>
    </row>
    <row r="6" spans="1:10">
      <c r="A6" s="176" t="s">
        <v>273</v>
      </c>
      <c r="B6" s="176" t="s">
        <v>274</v>
      </c>
      <c r="C6" s="176" t="s">
        <v>275</v>
      </c>
      <c r="D6" s="176"/>
      <c r="E6" s="176"/>
      <c r="F6" s="176"/>
      <c r="G6" s="176"/>
      <c r="H6" s="176"/>
      <c r="I6" s="176"/>
      <c r="J6" s="176" t="s">
        <v>276</v>
      </c>
    </row>
    <row r="7" spans="1:10">
      <c r="A7" s="176"/>
      <c r="B7" s="176"/>
      <c r="C7" s="177" t="s">
        <v>277</v>
      </c>
      <c r="D7" s="178"/>
      <c r="E7" s="178"/>
      <c r="F7" s="178"/>
      <c r="G7" s="178" t="s">
        <v>278</v>
      </c>
      <c r="H7" s="178"/>
      <c r="I7" s="225"/>
      <c r="J7" s="176"/>
    </row>
    <row r="8" ht="22" spans="1:10">
      <c r="A8" s="176"/>
      <c r="B8" s="176"/>
      <c r="C8" s="179">
        <v>0.02</v>
      </c>
      <c r="D8" s="179">
        <v>0.03</v>
      </c>
      <c r="E8" s="179">
        <v>0.04</v>
      </c>
      <c r="F8" s="179">
        <v>0.05</v>
      </c>
      <c r="G8" s="176" t="s">
        <v>279</v>
      </c>
      <c r="H8" s="177" t="s">
        <v>280</v>
      </c>
      <c r="I8" s="225"/>
      <c r="J8" s="176"/>
    </row>
    <row r="9" ht="21" spans="1:10">
      <c r="A9" s="180" t="s">
        <v>281</v>
      </c>
      <c r="B9" s="181" t="s">
        <v>282</v>
      </c>
      <c r="C9" s="182">
        <v>1</v>
      </c>
      <c r="D9" s="182">
        <v>1</v>
      </c>
      <c r="E9" s="182">
        <v>1</v>
      </c>
      <c r="F9" s="182">
        <v>1</v>
      </c>
      <c r="G9" s="182">
        <v>1</v>
      </c>
      <c r="H9" s="183">
        <v>1</v>
      </c>
      <c r="I9" s="226"/>
      <c r="J9" s="227"/>
    </row>
    <row r="10" ht="21" spans="1:10">
      <c r="A10" s="180" t="s">
        <v>283</v>
      </c>
      <c r="B10" s="181" t="s">
        <v>284</v>
      </c>
      <c r="C10" s="184">
        <v>0.055</v>
      </c>
      <c r="D10" s="184">
        <v>0.055</v>
      </c>
      <c r="E10" s="184">
        <v>0.055</v>
      </c>
      <c r="F10" s="184">
        <v>0.055</v>
      </c>
      <c r="G10" s="184">
        <v>0.025</v>
      </c>
      <c r="H10" s="185">
        <v>0.04</v>
      </c>
      <c r="I10" s="228"/>
      <c r="J10" s="227" t="s">
        <v>282</v>
      </c>
    </row>
    <row r="11" ht="21" spans="1:10">
      <c r="A11" s="180" t="s">
        <v>285</v>
      </c>
      <c r="B11" s="181" t="s">
        <v>286</v>
      </c>
      <c r="C11" s="184">
        <v>0.075</v>
      </c>
      <c r="D11" s="184">
        <v>0.075</v>
      </c>
      <c r="E11" s="184">
        <v>0.075</v>
      </c>
      <c r="F11" s="184">
        <v>0.075</v>
      </c>
      <c r="G11" s="186">
        <v>0.035</v>
      </c>
      <c r="H11" s="187">
        <v>0.0616</v>
      </c>
      <c r="I11" s="229"/>
      <c r="J11" s="227" t="s">
        <v>282</v>
      </c>
    </row>
    <row r="12" ht="21" spans="1:10">
      <c r="A12" s="180" t="s">
        <v>287</v>
      </c>
      <c r="B12" s="181" t="s">
        <v>288</v>
      </c>
      <c r="C12" s="184">
        <v>0.007963</v>
      </c>
      <c r="D12" s="184">
        <v>0.007963</v>
      </c>
      <c r="E12" s="184">
        <v>0.007963</v>
      </c>
      <c r="F12" s="184">
        <v>0.007963</v>
      </c>
      <c r="G12" s="184">
        <v>0.008</v>
      </c>
      <c r="H12" s="185">
        <v>0.007963</v>
      </c>
      <c r="I12" s="228"/>
      <c r="J12" s="227" t="s">
        <v>282</v>
      </c>
    </row>
    <row r="13" ht="31.5" spans="1:10">
      <c r="A13" s="180" t="s">
        <v>289</v>
      </c>
      <c r="B13" s="188"/>
      <c r="C13" s="189">
        <f>SUM(C14:C15)</f>
        <v>0.0227</v>
      </c>
      <c r="D13" s="189">
        <f>SUM(D14:D15)</f>
        <v>0.0227</v>
      </c>
      <c r="E13" s="189">
        <f>SUM(E14:E15)</f>
        <v>0.0227</v>
      </c>
      <c r="F13" s="189">
        <f>SUM(F14:F15)</f>
        <v>0.0227</v>
      </c>
      <c r="G13" s="189">
        <f>SUM(G14:G15)</f>
        <v>0.0084</v>
      </c>
      <c r="H13" s="190">
        <f>SUM(H14:I15)</f>
        <v>0.0177</v>
      </c>
      <c r="I13" s="230"/>
      <c r="J13" s="231" t="s">
        <v>282</v>
      </c>
    </row>
    <row r="14" ht="21" spans="1:10">
      <c r="A14" s="180" t="s">
        <v>290</v>
      </c>
      <c r="B14" s="181" t="s">
        <v>291</v>
      </c>
      <c r="C14" s="184">
        <v>0.01</v>
      </c>
      <c r="D14" s="184">
        <v>0.01</v>
      </c>
      <c r="E14" s="184">
        <v>0.01</v>
      </c>
      <c r="F14" s="184">
        <v>0.01</v>
      </c>
      <c r="G14" s="184">
        <v>0.003</v>
      </c>
      <c r="H14" s="185">
        <v>0.008</v>
      </c>
      <c r="I14" s="228"/>
      <c r="J14" s="227" t="s">
        <v>282</v>
      </c>
    </row>
    <row r="15" spans="1:10">
      <c r="A15" s="180" t="s">
        <v>292</v>
      </c>
      <c r="B15" s="181" t="s">
        <v>293</v>
      </c>
      <c r="C15" s="184">
        <v>0.0127</v>
      </c>
      <c r="D15" s="184">
        <v>0.0127</v>
      </c>
      <c r="E15" s="184">
        <v>0.0127</v>
      </c>
      <c r="F15" s="184">
        <v>0.0127</v>
      </c>
      <c r="G15" s="184">
        <v>0.0054</v>
      </c>
      <c r="H15" s="185">
        <v>0.0097</v>
      </c>
      <c r="I15" s="228"/>
      <c r="J15" s="227" t="s">
        <v>282</v>
      </c>
    </row>
    <row r="16" spans="1:10">
      <c r="A16" s="180" t="s">
        <v>294</v>
      </c>
      <c r="B16" s="181" t="s">
        <v>295</v>
      </c>
      <c r="C16" s="189">
        <f>SUM(C17:C19)</f>
        <v>0.0465</v>
      </c>
      <c r="D16" s="189">
        <f>SUM(D17:D19)</f>
        <v>0.0515</v>
      </c>
      <c r="E16" s="189">
        <f>SUM(E17:E19)</f>
        <v>0.0565</v>
      </c>
      <c r="F16" s="189">
        <f>SUM(F17:F19)</f>
        <v>0.0615</v>
      </c>
      <c r="G16" s="189">
        <f>SUM(G17:G19)</f>
        <v>0.0365</v>
      </c>
      <c r="H16" s="190">
        <f>SUM(H17:I19)</f>
        <v>0.0615</v>
      </c>
      <c r="I16" s="230"/>
      <c r="J16" s="231" t="s">
        <v>296</v>
      </c>
    </row>
    <row r="17" spans="1:10">
      <c r="A17" s="180" t="s">
        <v>297</v>
      </c>
      <c r="B17" s="188" t="s">
        <v>298</v>
      </c>
      <c r="C17" s="191">
        <v>0.01</v>
      </c>
      <c r="D17" s="191">
        <v>0.015</v>
      </c>
      <c r="E17" s="191">
        <v>0.02</v>
      </c>
      <c r="F17" s="191">
        <v>0.025</v>
      </c>
      <c r="G17" s="191" t="s">
        <v>299</v>
      </c>
      <c r="H17" s="192">
        <v>0.025</v>
      </c>
      <c r="I17" s="232"/>
      <c r="J17" s="227" t="s">
        <v>296</v>
      </c>
    </row>
    <row r="18" spans="1:10">
      <c r="A18" s="180" t="s">
        <v>300</v>
      </c>
      <c r="B18" s="188" t="s">
        <v>300</v>
      </c>
      <c r="C18" s="184">
        <v>0.0065</v>
      </c>
      <c r="D18" s="184">
        <v>0.0065</v>
      </c>
      <c r="E18" s="184">
        <v>0.0065</v>
      </c>
      <c r="F18" s="184">
        <v>0.0065</v>
      </c>
      <c r="G18" s="184">
        <v>0.0065</v>
      </c>
      <c r="H18" s="185">
        <v>0.0065</v>
      </c>
      <c r="I18" s="228"/>
      <c r="J18" s="227" t="s">
        <v>296</v>
      </c>
    </row>
    <row r="19" spans="1:10">
      <c r="A19" s="180" t="s">
        <v>301</v>
      </c>
      <c r="B19" s="188" t="s">
        <v>299</v>
      </c>
      <c r="C19" s="184">
        <v>0.03</v>
      </c>
      <c r="D19" s="184">
        <v>0.03</v>
      </c>
      <c r="E19" s="184">
        <v>0.03</v>
      </c>
      <c r="F19" s="184">
        <v>0.03</v>
      </c>
      <c r="G19" s="184">
        <v>0.03</v>
      </c>
      <c r="H19" s="185">
        <v>0.03</v>
      </c>
      <c r="I19" s="228"/>
      <c r="J19" s="227" t="s">
        <v>296</v>
      </c>
    </row>
    <row r="20" spans="1:10">
      <c r="A20" s="180" t="s">
        <v>302</v>
      </c>
      <c r="B20" s="188" t="s">
        <v>303</v>
      </c>
      <c r="C20" s="193">
        <v>0.045</v>
      </c>
      <c r="D20" s="193">
        <v>0.045</v>
      </c>
      <c r="E20" s="193">
        <v>0.045</v>
      </c>
      <c r="F20" s="193">
        <v>0.045</v>
      </c>
      <c r="G20" s="193">
        <v>0</v>
      </c>
      <c r="H20" s="194">
        <v>0.045</v>
      </c>
      <c r="I20" s="233"/>
      <c r="J20" s="227" t="s">
        <v>296</v>
      </c>
    </row>
    <row r="21" spans="1:10">
      <c r="A21" s="195"/>
      <c r="B21" s="196"/>
      <c r="C21" s="196"/>
      <c r="D21" s="196"/>
      <c r="E21" s="196"/>
      <c r="F21" s="196"/>
      <c r="G21" s="196"/>
      <c r="H21" s="196"/>
      <c r="I21" s="196"/>
      <c r="J21" s="234"/>
    </row>
    <row r="22" spans="1:10">
      <c r="A22" s="197" t="s">
        <v>304</v>
      </c>
      <c r="B22" s="198"/>
      <c r="C22" s="199" t="s">
        <v>305</v>
      </c>
      <c r="D22" s="200"/>
      <c r="E22" s="200"/>
      <c r="F22" s="200"/>
      <c r="G22" s="200"/>
      <c r="H22" s="200"/>
      <c r="I22" s="200"/>
      <c r="J22" s="235"/>
    </row>
    <row r="23" spans="1:10">
      <c r="A23" s="201"/>
      <c r="B23" s="202"/>
      <c r="C23" s="203" t="s">
        <v>306</v>
      </c>
      <c r="D23" s="204"/>
      <c r="E23" s="204"/>
      <c r="F23" s="204"/>
      <c r="G23" s="204"/>
      <c r="H23" s="204"/>
      <c r="I23" s="204"/>
      <c r="J23" s="236"/>
    </row>
    <row r="24" spans="1:10">
      <c r="A24" s="205" t="s">
        <v>307</v>
      </c>
      <c r="B24" s="206"/>
      <c r="C24" s="207">
        <f t="shared" ref="C24:H24" si="0">(1+(C10+C13))*(1+C12)*(1+C11)-1</f>
        <v>0.1677528544825</v>
      </c>
      <c r="D24" s="207">
        <f t="shared" si="0"/>
        <v>0.1677528544825</v>
      </c>
      <c r="E24" s="207">
        <f t="shared" si="0"/>
        <v>0.1677528544825</v>
      </c>
      <c r="F24" s="207">
        <f t="shared" si="0"/>
        <v>0.1677528544825</v>
      </c>
      <c r="G24" s="207">
        <f t="shared" si="0"/>
        <v>0.0781255519999999</v>
      </c>
      <c r="H24" s="208">
        <f t="shared" si="0"/>
        <v>0.13179560895016</v>
      </c>
      <c r="I24" s="237"/>
      <c r="J24" s="238"/>
    </row>
    <row r="25" spans="1:10">
      <c r="A25" s="205" t="s">
        <v>308</v>
      </c>
      <c r="B25" s="206"/>
      <c r="C25" s="207">
        <f t="shared" ref="C25:H25" si="1">(1-(C16+C20))</f>
        <v>0.9085</v>
      </c>
      <c r="D25" s="207">
        <f t="shared" si="1"/>
        <v>0.9035</v>
      </c>
      <c r="E25" s="207">
        <f t="shared" si="1"/>
        <v>0.8985</v>
      </c>
      <c r="F25" s="207">
        <f t="shared" si="1"/>
        <v>0.8935</v>
      </c>
      <c r="G25" s="207">
        <f t="shared" si="1"/>
        <v>0.9635</v>
      </c>
      <c r="H25" s="208">
        <f t="shared" si="1"/>
        <v>0.8935</v>
      </c>
      <c r="I25" s="237"/>
      <c r="J25" s="239"/>
    </row>
    <row r="26" spans="1:10">
      <c r="A26" s="209" t="s">
        <v>309</v>
      </c>
      <c r="B26" s="210"/>
      <c r="C26" s="211">
        <f t="shared" ref="C26:H26" si="2">(1+C24)/C25-1</f>
        <v>0.285363626287837</v>
      </c>
      <c r="D26" s="211">
        <f t="shared" si="2"/>
        <v>0.292476872697842</v>
      </c>
      <c r="E26" s="211">
        <f t="shared" si="2"/>
        <v>0.299669287125765</v>
      </c>
      <c r="F26" s="211">
        <f t="shared" si="2"/>
        <v>0.306942198637381</v>
      </c>
      <c r="G26" s="212">
        <f t="shared" si="2"/>
        <v>0.118967879605604</v>
      </c>
      <c r="H26" s="213">
        <f t="shared" si="2"/>
        <v>0.266699058701914</v>
      </c>
      <c r="I26" s="240"/>
      <c r="J26" s="239"/>
    </row>
    <row r="27" spans="1:10">
      <c r="A27" s="214"/>
      <c r="B27" s="215"/>
      <c r="C27" s="216"/>
      <c r="D27" s="216"/>
      <c r="E27" s="216"/>
      <c r="F27" s="216"/>
      <c r="G27" s="217"/>
      <c r="H27" s="218"/>
      <c r="I27" s="241"/>
      <c r="J27" s="242"/>
    </row>
    <row r="28" spans="1:10">
      <c r="A28" s="219" t="s">
        <v>310</v>
      </c>
      <c r="B28" s="220"/>
      <c r="C28" s="220"/>
      <c r="D28" s="220"/>
      <c r="E28" s="220"/>
      <c r="F28" s="220"/>
      <c r="G28" s="220"/>
      <c r="H28" s="220"/>
      <c r="I28" s="220"/>
      <c r="J28" s="243"/>
    </row>
    <row r="29" ht="80.4" customHeight="1" spans="1:10">
      <c r="A29" s="221" t="s">
        <v>311</v>
      </c>
      <c r="B29" s="222"/>
      <c r="C29" s="222"/>
      <c r="D29" s="222"/>
      <c r="E29" s="222"/>
      <c r="F29" s="222"/>
      <c r="G29" s="222"/>
      <c r="H29" s="222"/>
      <c r="I29" s="222"/>
      <c r="J29" s="244"/>
    </row>
    <row r="30" spans="1:10">
      <c r="A30" s="223" t="s">
        <v>312</v>
      </c>
      <c r="B30" s="223"/>
      <c r="C30" s="223"/>
      <c r="D30" s="223"/>
      <c r="E30" s="223"/>
      <c r="F30" s="223"/>
      <c r="G30" s="223"/>
      <c r="H30" s="223"/>
      <c r="I30" s="223"/>
      <c r="J30" s="223"/>
    </row>
    <row r="31" spans="1:10">
      <c r="A31" s="223"/>
      <c r="B31" s="223"/>
      <c r="C31" s="223"/>
      <c r="D31" s="223"/>
      <c r="E31" s="223"/>
      <c r="F31" s="223"/>
      <c r="G31" s="223"/>
      <c r="H31" s="223"/>
      <c r="I31" s="223"/>
      <c r="J31" s="223"/>
    </row>
    <row r="32" spans="1:10">
      <c r="A32" s="223"/>
      <c r="B32" s="223"/>
      <c r="C32" s="223"/>
      <c r="D32" s="223"/>
      <c r="E32" s="223"/>
      <c r="F32" s="223"/>
      <c r="G32" s="223"/>
      <c r="H32" s="223"/>
      <c r="I32" s="223"/>
      <c r="J32" s="223"/>
    </row>
    <row r="33" spans="1:10">
      <c r="A33" s="223"/>
      <c r="B33" s="223"/>
      <c r="C33" s="223"/>
      <c r="D33" s="223"/>
      <c r="E33" s="223"/>
      <c r="F33" s="223"/>
      <c r="G33" s="223"/>
      <c r="H33" s="223"/>
      <c r="I33" s="223"/>
      <c r="J33" s="223"/>
    </row>
    <row r="34" spans="1:10">
      <c r="A34" s="223"/>
      <c r="B34" s="223"/>
      <c r="C34" s="223"/>
      <c r="D34" s="223"/>
      <c r="E34" s="223"/>
      <c r="F34" s="223"/>
      <c r="G34" s="223"/>
      <c r="H34" s="223"/>
      <c r="I34" s="223"/>
      <c r="J34" s="223"/>
    </row>
    <row r="35" spans="1:10">
      <c r="A35" s="223"/>
      <c r="B35" s="223"/>
      <c r="C35" s="223"/>
      <c r="D35" s="223"/>
      <c r="E35" s="223"/>
      <c r="F35" s="223"/>
      <c r="G35" s="223"/>
      <c r="H35" s="223"/>
      <c r="I35" s="223"/>
      <c r="J35" s="223"/>
    </row>
  </sheetData>
  <mergeCells count="40">
    <mergeCell ref="A3:J3"/>
    <mergeCell ref="A5:J5"/>
    <mergeCell ref="C6:I6"/>
    <mergeCell ref="C7:F7"/>
    <mergeCell ref="G7:I7"/>
    <mergeCell ref="H8:I8"/>
    <mergeCell ref="H9:I9"/>
    <mergeCell ref="H10:I10"/>
    <mergeCell ref="H11:I11"/>
    <mergeCell ref="H12:I12"/>
    <mergeCell ref="H13:I13"/>
    <mergeCell ref="H14:I14"/>
    <mergeCell ref="H15:I15"/>
    <mergeCell ref="H16:I16"/>
    <mergeCell ref="H17:I17"/>
    <mergeCell ref="H18:I18"/>
    <mergeCell ref="H19:I19"/>
    <mergeCell ref="H20:I20"/>
    <mergeCell ref="A21:J21"/>
    <mergeCell ref="C22:J22"/>
    <mergeCell ref="C23:J23"/>
    <mergeCell ref="A24:B24"/>
    <mergeCell ref="H24:I24"/>
    <mergeCell ref="A25:B25"/>
    <mergeCell ref="H25:I25"/>
    <mergeCell ref="A28:J28"/>
    <mergeCell ref="A29:J29"/>
    <mergeCell ref="A6:A8"/>
    <mergeCell ref="B6:B8"/>
    <mergeCell ref="C26:C27"/>
    <mergeCell ref="D26:D27"/>
    <mergeCell ref="E26:E27"/>
    <mergeCell ref="F26:F27"/>
    <mergeCell ref="G26:G27"/>
    <mergeCell ref="J6:J8"/>
    <mergeCell ref="J24:J27"/>
    <mergeCell ref="A30:J34"/>
    <mergeCell ref="H26:I27"/>
    <mergeCell ref="A22:B23"/>
    <mergeCell ref="A26:B27"/>
  </mergeCells>
  <pageMargins left="0.511811024" right="0.511811024" top="0.787401575" bottom="0.787401575" header="0.31496062" footer="0.31496062"/>
  <pageSetup paperSize="9"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264"/>
  <sheetViews>
    <sheetView topLeftCell="A3159" workbookViewId="0">
      <selection activeCell="C3266" sqref="C3266"/>
    </sheetView>
  </sheetViews>
  <sheetFormatPr defaultColWidth="9" defaultRowHeight="14"/>
  <cols>
    <col min="3" max="3" width="99.4454545454546" customWidth="1"/>
    <col min="7" max="7" width="8" customWidth="1"/>
    <col min="8" max="8" width="9" style="171" customWidth="1"/>
  </cols>
  <sheetData>
    <row r="1" spans="1:8">
      <c r="A1" t="s">
        <v>313</v>
      </c>
      <c r="C1" t="s">
        <v>314</v>
      </c>
      <c r="G1" t="s">
        <v>315</v>
      </c>
      <c r="H1" s="171" t="s">
        <v>316</v>
      </c>
    </row>
    <row r="2" spans="1:3">
      <c r="A2">
        <v>8662</v>
      </c>
      <c r="C2" t="s">
        <v>317</v>
      </c>
    </row>
    <row r="3" spans="1:3">
      <c r="A3" s="172">
        <v>8700</v>
      </c>
      <c r="B3" s="172"/>
      <c r="C3" s="172" t="s">
        <v>318</v>
      </c>
    </row>
    <row r="4" ht="28" spans="1:8">
      <c r="A4" s="172" t="s">
        <v>319</v>
      </c>
      <c r="B4" s="172"/>
      <c r="C4" s="172" t="s">
        <v>320</v>
      </c>
      <c r="G4" t="s">
        <v>321</v>
      </c>
      <c r="H4" s="171">
        <v>0.2</v>
      </c>
    </row>
    <row r="5" ht="28" spans="1:8">
      <c r="A5" s="172" t="s">
        <v>322</v>
      </c>
      <c r="B5" s="172"/>
      <c r="C5" s="172" t="s">
        <v>323</v>
      </c>
      <c r="G5" t="s">
        <v>321</v>
      </c>
      <c r="H5" s="171">
        <v>0.5</v>
      </c>
    </row>
    <row r="6" ht="28" spans="1:8">
      <c r="A6" s="172" t="s">
        <v>324</v>
      </c>
      <c r="B6" s="172"/>
      <c r="C6" s="172" t="s">
        <v>325</v>
      </c>
      <c r="G6" t="s">
        <v>321</v>
      </c>
      <c r="H6" s="171">
        <v>0.3</v>
      </c>
    </row>
    <row r="7" spans="1:3">
      <c r="A7" s="172">
        <v>8701</v>
      </c>
      <c r="B7" s="172"/>
      <c r="C7" s="172" t="s">
        <v>326</v>
      </c>
    </row>
    <row r="8" spans="1:8">
      <c r="A8" s="172" t="s">
        <v>327</v>
      </c>
      <c r="B8" s="172"/>
      <c r="C8" s="172" t="s">
        <v>328</v>
      </c>
      <c r="G8" t="s">
        <v>321</v>
      </c>
      <c r="H8" s="171">
        <v>1</v>
      </c>
    </row>
    <row r="9" spans="1:8">
      <c r="A9" s="172" t="s">
        <v>329</v>
      </c>
      <c r="B9" s="172"/>
      <c r="C9" s="172" t="s">
        <v>330</v>
      </c>
      <c r="G9" t="s">
        <v>321</v>
      </c>
      <c r="H9" s="171">
        <v>2</v>
      </c>
    </row>
    <row r="10" ht="28" spans="1:8">
      <c r="A10" s="172" t="s">
        <v>331</v>
      </c>
      <c r="B10" s="172"/>
      <c r="C10" s="172" t="s">
        <v>332</v>
      </c>
      <c r="G10" t="s">
        <v>321</v>
      </c>
      <c r="H10" s="171">
        <v>1.5</v>
      </c>
    </row>
    <row r="11" spans="1:3">
      <c r="A11" s="172">
        <v>8663</v>
      </c>
      <c r="B11" s="172"/>
      <c r="C11" s="172" t="s">
        <v>333</v>
      </c>
    </row>
    <row r="12" spans="1:3">
      <c r="A12" s="172">
        <v>8702</v>
      </c>
      <c r="B12" s="172"/>
      <c r="C12" s="172" t="s">
        <v>334</v>
      </c>
    </row>
    <row r="13" spans="1:8">
      <c r="A13" s="172" t="s">
        <v>335</v>
      </c>
      <c r="B13" s="172"/>
      <c r="C13" s="172" t="s">
        <v>336</v>
      </c>
      <c r="G13" t="s">
        <v>337</v>
      </c>
      <c r="H13" s="171">
        <v>1.24</v>
      </c>
    </row>
    <row r="14" ht="28" spans="1:8">
      <c r="A14" s="172" t="s">
        <v>338</v>
      </c>
      <c r="B14" s="172"/>
      <c r="C14" s="172" t="s">
        <v>339</v>
      </c>
      <c r="G14" t="s">
        <v>340</v>
      </c>
      <c r="H14" s="171">
        <v>478.35</v>
      </c>
    </row>
    <row r="15" ht="28" spans="1:8">
      <c r="A15" s="172" t="s">
        <v>341</v>
      </c>
      <c r="B15" s="172"/>
      <c r="C15" s="172" t="s">
        <v>342</v>
      </c>
      <c r="G15" t="s">
        <v>337</v>
      </c>
      <c r="H15" s="171">
        <v>2.19</v>
      </c>
    </row>
    <row r="16" spans="1:8">
      <c r="A16" s="172" t="s">
        <v>343</v>
      </c>
      <c r="B16" s="172"/>
      <c r="C16" s="172" t="s">
        <v>344</v>
      </c>
      <c r="G16" t="s">
        <v>337</v>
      </c>
      <c r="H16" s="171">
        <v>0.82</v>
      </c>
    </row>
    <row r="17" spans="1:8">
      <c r="A17" s="172" t="s">
        <v>345</v>
      </c>
      <c r="B17" s="172"/>
      <c r="C17" s="172" t="s">
        <v>15</v>
      </c>
      <c r="G17" t="s">
        <v>337</v>
      </c>
      <c r="H17" s="171">
        <v>0.25</v>
      </c>
    </row>
    <row r="18" spans="1:3">
      <c r="A18" s="172">
        <v>8703</v>
      </c>
      <c r="B18" s="172"/>
      <c r="C18" s="172" t="s">
        <v>346</v>
      </c>
    </row>
    <row r="19" spans="1:8">
      <c r="A19" s="172" t="s">
        <v>347</v>
      </c>
      <c r="B19" s="172"/>
      <c r="C19" s="172" t="s">
        <v>348</v>
      </c>
      <c r="G19" t="s">
        <v>337</v>
      </c>
      <c r="H19" s="171">
        <v>0.49</v>
      </c>
    </row>
    <row r="20" spans="1:3">
      <c r="A20" s="172">
        <v>8704</v>
      </c>
      <c r="B20" s="172"/>
      <c r="C20" s="172" t="s">
        <v>349</v>
      </c>
    </row>
    <row r="21" ht="28" spans="1:8">
      <c r="A21" s="172" t="s">
        <v>350</v>
      </c>
      <c r="B21" s="172"/>
      <c r="C21" s="172" t="s">
        <v>351</v>
      </c>
      <c r="G21" t="s">
        <v>340</v>
      </c>
      <c r="H21" s="171">
        <v>86.57</v>
      </c>
    </row>
    <row r="22" ht="28" spans="1:8">
      <c r="A22" s="172" t="s">
        <v>352</v>
      </c>
      <c r="B22" s="172"/>
      <c r="C22" s="172" t="s">
        <v>353</v>
      </c>
      <c r="G22" t="s">
        <v>340</v>
      </c>
      <c r="H22" s="171">
        <v>51.94</v>
      </c>
    </row>
    <row r="23" spans="1:3">
      <c r="A23" s="172">
        <v>8706</v>
      </c>
      <c r="B23" s="172"/>
      <c r="C23" s="172" t="s">
        <v>354</v>
      </c>
    </row>
    <row r="24" ht="28" spans="1:8">
      <c r="A24" s="172" t="s">
        <v>355</v>
      </c>
      <c r="B24" s="172"/>
      <c r="C24" s="172" t="s">
        <v>356</v>
      </c>
      <c r="G24" t="s">
        <v>357</v>
      </c>
      <c r="H24" s="171">
        <v>4.29</v>
      </c>
    </row>
    <row r="25" ht="28" spans="1:8">
      <c r="A25" s="172" t="s">
        <v>358</v>
      </c>
      <c r="B25" s="172"/>
      <c r="C25" s="172" t="s">
        <v>359</v>
      </c>
      <c r="G25" t="s">
        <v>357</v>
      </c>
      <c r="H25" s="171">
        <v>5.15</v>
      </c>
    </row>
    <row r="26" ht="42" spans="1:8">
      <c r="A26" s="172" t="s">
        <v>360</v>
      </c>
      <c r="B26" s="172"/>
      <c r="C26" s="172" t="s">
        <v>361</v>
      </c>
      <c r="G26" t="s">
        <v>337</v>
      </c>
      <c r="H26" s="171">
        <v>10.32</v>
      </c>
    </row>
    <row r="27" ht="28" spans="1:8">
      <c r="A27" s="172" t="s">
        <v>362</v>
      </c>
      <c r="B27" s="172"/>
      <c r="C27" s="172" t="s">
        <v>363</v>
      </c>
      <c r="G27" t="s">
        <v>337</v>
      </c>
      <c r="H27" s="171">
        <v>20.64</v>
      </c>
    </row>
    <row r="28" ht="42" spans="1:8">
      <c r="A28" s="172" t="s">
        <v>364</v>
      </c>
      <c r="B28" s="172"/>
      <c r="C28" s="172" t="s">
        <v>365</v>
      </c>
      <c r="G28" t="s">
        <v>337</v>
      </c>
      <c r="H28" s="171">
        <v>13.76</v>
      </c>
    </row>
    <row r="29" ht="28" spans="1:8">
      <c r="A29" s="172" t="s">
        <v>366</v>
      </c>
      <c r="B29" s="172"/>
      <c r="C29" s="172" t="s">
        <v>367</v>
      </c>
      <c r="G29" t="s">
        <v>357</v>
      </c>
      <c r="H29" s="171">
        <v>6.31</v>
      </c>
    </row>
    <row r="30" ht="42" spans="1:8">
      <c r="A30" s="172" t="s">
        <v>368</v>
      </c>
      <c r="B30" s="172"/>
      <c r="C30" s="172" t="s">
        <v>369</v>
      </c>
      <c r="G30" t="s">
        <v>337</v>
      </c>
      <c r="H30" s="171">
        <v>11.79</v>
      </c>
    </row>
    <row r="31" ht="28" spans="1:8">
      <c r="A31" s="172" t="s">
        <v>370</v>
      </c>
      <c r="B31" s="172"/>
      <c r="C31" s="172" t="s">
        <v>371</v>
      </c>
      <c r="G31" t="s">
        <v>337</v>
      </c>
      <c r="H31" s="171">
        <v>22.29</v>
      </c>
    </row>
    <row r="32" ht="42" spans="1:8">
      <c r="A32" s="172" t="s">
        <v>372</v>
      </c>
      <c r="B32" s="172"/>
      <c r="C32" s="172" t="s">
        <v>373</v>
      </c>
      <c r="G32" t="s">
        <v>337</v>
      </c>
      <c r="H32" s="171">
        <v>23.08</v>
      </c>
    </row>
    <row r="33" ht="28" spans="1:8">
      <c r="A33" s="172" t="s">
        <v>374</v>
      </c>
      <c r="B33" s="172"/>
      <c r="C33" s="172" t="s">
        <v>375</v>
      </c>
      <c r="G33" t="s">
        <v>337</v>
      </c>
      <c r="H33" s="171">
        <v>8.26</v>
      </c>
    </row>
    <row r="34" spans="1:3">
      <c r="A34" s="172">
        <v>8707</v>
      </c>
      <c r="B34" s="172"/>
      <c r="C34" s="172" t="s">
        <v>376</v>
      </c>
    </row>
    <row r="35" ht="42" spans="1:8">
      <c r="A35" s="172" t="s">
        <v>377</v>
      </c>
      <c r="B35" s="172"/>
      <c r="C35" s="172" t="s">
        <v>378</v>
      </c>
      <c r="G35" t="s">
        <v>357</v>
      </c>
      <c r="H35" s="171">
        <v>7.72</v>
      </c>
    </row>
    <row r="36" ht="28" spans="1:8">
      <c r="A36" s="172" t="s">
        <v>379</v>
      </c>
      <c r="B36" s="172"/>
      <c r="C36" s="172" t="s">
        <v>380</v>
      </c>
      <c r="G36" t="s">
        <v>340</v>
      </c>
      <c r="H36" s="171">
        <v>40.48</v>
      </c>
    </row>
    <row r="37" ht="42" spans="1:8">
      <c r="A37" s="172" t="s">
        <v>381</v>
      </c>
      <c r="B37" s="172"/>
      <c r="C37" s="172" t="s">
        <v>382</v>
      </c>
      <c r="G37" t="s">
        <v>340</v>
      </c>
      <c r="H37" s="171">
        <v>9.73</v>
      </c>
    </row>
    <row r="38" ht="42" spans="1:8">
      <c r="A38" s="172" t="s">
        <v>383</v>
      </c>
      <c r="B38" s="172"/>
      <c r="C38" s="172" t="s">
        <v>384</v>
      </c>
      <c r="G38" t="s">
        <v>340</v>
      </c>
      <c r="H38" s="171">
        <v>5.68</v>
      </c>
    </row>
    <row r="39" ht="28" spans="1:8">
      <c r="A39" s="172" t="s">
        <v>385</v>
      </c>
      <c r="B39" s="172"/>
      <c r="C39" s="172" t="s">
        <v>386</v>
      </c>
      <c r="G39" t="s">
        <v>357</v>
      </c>
      <c r="H39" s="171">
        <v>8.58</v>
      </c>
    </row>
    <row r="40" ht="42" spans="1:8">
      <c r="A40" s="172" t="s">
        <v>387</v>
      </c>
      <c r="B40" s="172"/>
      <c r="C40" s="172" t="s">
        <v>388</v>
      </c>
      <c r="G40" t="s">
        <v>357</v>
      </c>
      <c r="H40" s="171">
        <v>11.14</v>
      </c>
    </row>
    <row r="41" spans="1:3">
      <c r="A41" s="172">
        <v>8708</v>
      </c>
      <c r="B41" s="172"/>
      <c r="C41" s="172" t="s">
        <v>389</v>
      </c>
    </row>
    <row r="42" ht="28" spans="1:8">
      <c r="A42" s="172" t="s">
        <v>390</v>
      </c>
      <c r="B42" s="172"/>
      <c r="C42" s="172" t="s">
        <v>391</v>
      </c>
      <c r="G42" t="s">
        <v>337</v>
      </c>
      <c r="H42" s="171">
        <v>5.07</v>
      </c>
    </row>
    <row r="43" spans="1:3">
      <c r="A43" s="172">
        <v>8709</v>
      </c>
      <c r="B43" s="172"/>
      <c r="C43" s="172" t="s">
        <v>392</v>
      </c>
    </row>
    <row r="44" ht="42" spans="1:8">
      <c r="A44" s="172" t="s">
        <v>393</v>
      </c>
      <c r="B44" s="172"/>
      <c r="C44" s="172" t="s">
        <v>394</v>
      </c>
      <c r="G44" t="s">
        <v>337</v>
      </c>
      <c r="H44" s="171">
        <v>1.93</v>
      </c>
    </row>
    <row r="45" ht="42" spans="1:8">
      <c r="A45" s="172" t="s">
        <v>395</v>
      </c>
      <c r="B45" s="172"/>
      <c r="C45" s="172" t="s">
        <v>396</v>
      </c>
      <c r="G45" t="s">
        <v>337</v>
      </c>
      <c r="H45" s="171">
        <v>5.79</v>
      </c>
    </row>
    <row r="46" ht="42" spans="1:8">
      <c r="A46" s="172" t="s">
        <v>397</v>
      </c>
      <c r="B46" s="172"/>
      <c r="C46" s="172" t="s">
        <v>398</v>
      </c>
      <c r="G46" t="s">
        <v>337</v>
      </c>
      <c r="H46" s="171">
        <v>9.05</v>
      </c>
    </row>
    <row r="47" ht="42" spans="1:8">
      <c r="A47" s="172" t="s">
        <v>399</v>
      </c>
      <c r="B47" s="172"/>
      <c r="C47" s="172" t="s">
        <v>400</v>
      </c>
      <c r="G47" t="s">
        <v>337</v>
      </c>
      <c r="H47" s="171">
        <v>3.86</v>
      </c>
    </row>
    <row r="48" spans="1:3">
      <c r="A48" s="172">
        <v>8710</v>
      </c>
      <c r="B48" s="172"/>
      <c r="C48" s="172" t="s">
        <v>401</v>
      </c>
    </row>
    <row r="49" ht="28" spans="1:8">
      <c r="A49" s="172" t="s">
        <v>402</v>
      </c>
      <c r="B49" s="172"/>
      <c r="C49" s="172" t="s">
        <v>403</v>
      </c>
      <c r="G49" t="s">
        <v>404</v>
      </c>
      <c r="H49" s="171">
        <v>3.21</v>
      </c>
    </row>
    <row r="50" ht="42" spans="1:8">
      <c r="A50" s="172" t="s">
        <v>405</v>
      </c>
      <c r="B50" s="172"/>
      <c r="C50" s="172" t="s">
        <v>406</v>
      </c>
      <c r="G50" t="s">
        <v>340</v>
      </c>
      <c r="H50" s="171">
        <v>19.55</v>
      </c>
    </row>
    <row r="51" ht="42" spans="1:8">
      <c r="A51" s="172" t="s">
        <v>407</v>
      </c>
      <c r="B51" s="172"/>
      <c r="C51" s="172" t="s">
        <v>408</v>
      </c>
      <c r="G51" t="s">
        <v>337</v>
      </c>
      <c r="H51" s="171">
        <v>12.35</v>
      </c>
    </row>
    <row r="52" ht="42" spans="1:8">
      <c r="A52" s="172" t="s">
        <v>409</v>
      </c>
      <c r="B52" s="172"/>
      <c r="C52" s="172" t="s">
        <v>410</v>
      </c>
      <c r="G52" t="s">
        <v>337</v>
      </c>
      <c r="H52" s="171">
        <v>17.16</v>
      </c>
    </row>
    <row r="53" ht="42" spans="1:8">
      <c r="A53" s="172" t="s">
        <v>411</v>
      </c>
      <c r="B53" s="172"/>
      <c r="C53" s="172" t="s">
        <v>412</v>
      </c>
      <c r="G53" t="s">
        <v>337</v>
      </c>
      <c r="H53" s="171">
        <v>8.35</v>
      </c>
    </row>
    <row r="54" ht="28" spans="1:8">
      <c r="A54" s="172" t="s">
        <v>413</v>
      </c>
      <c r="B54" s="172"/>
      <c r="C54" s="172" t="s">
        <v>414</v>
      </c>
      <c r="G54" t="s">
        <v>340</v>
      </c>
      <c r="H54" s="171">
        <v>16.59</v>
      </c>
    </row>
    <row r="55" spans="1:3">
      <c r="A55" s="172">
        <v>8711</v>
      </c>
      <c r="B55" s="172"/>
      <c r="C55" s="172" t="s">
        <v>415</v>
      </c>
    </row>
    <row r="56" ht="28" spans="1:8">
      <c r="A56" s="172" t="s">
        <v>416</v>
      </c>
      <c r="B56" s="172"/>
      <c r="C56" s="172" t="s">
        <v>417</v>
      </c>
      <c r="G56" t="s">
        <v>337</v>
      </c>
      <c r="H56" s="171">
        <v>25.4</v>
      </c>
    </row>
    <row r="57" spans="1:3">
      <c r="A57" s="172">
        <v>8712</v>
      </c>
      <c r="B57" s="172"/>
      <c r="C57" s="172" t="s">
        <v>418</v>
      </c>
    </row>
    <row r="58" ht="42" spans="1:8">
      <c r="A58" s="172" t="s">
        <v>419</v>
      </c>
      <c r="B58" s="172"/>
      <c r="C58" s="172" t="s">
        <v>420</v>
      </c>
      <c r="G58" t="s">
        <v>340</v>
      </c>
      <c r="H58" s="171">
        <v>39.47</v>
      </c>
    </row>
    <row r="59" ht="42" spans="1:8">
      <c r="A59" s="172" t="s">
        <v>421</v>
      </c>
      <c r="B59" s="172"/>
      <c r="C59" s="172" t="s">
        <v>422</v>
      </c>
      <c r="G59" t="s">
        <v>340</v>
      </c>
      <c r="H59" s="171">
        <v>5.88</v>
      </c>
    </row>
    <row r="60" ht="42" spans="1:8">
      <c r="A60" s="172" t="s">
        <v>423</v>
      </c>
      <c r="B60" s="172"/>
      <c r="C60" s="172" t="s">
        <v>424</v>
      </c>
      <c r="G60" t="s">
        <v>340</v>
      </c>
      <c r="H60" s="171">
        <v>18.82</v>
      </c>
    </row>
    <row r="61" spans="1:3">
      <c r="A61" s="172">
        <v>8713</v>
      </c>
      <c r="B61" s="172"/>
      <c r="C61" s="172" t="s">
        <v>425</v>
      </c>
    </row>
    <row r="62" ht="28" spans="1:8">
      <c r="A62" s="172" t="s">
        <v>426</v>
      </c>
      <c r="B62" s="172"/>
      <c r="C62" s="172" t="s">
        <v>427</v>
      </c>
      <c r="G62" t="s">
        <v>337</v>
      </c>
      <c r="H62" s="171">
        <v>16.26</v>
      </c>
    </row>
    <row r="63" ht="28" spans="1:8">
      <c r="A63" s="172" t="s">
        <v>428</v>
      </c>
      <c r="B63" s="172"/>
      <c r="C63" s="172" t="s">
        <v>429</v>
      </c>
      <c r="G63" t="s">
        <v>337</v>
      </c>
      <c r="H63" s="171">
        <v>6.53</v>
      </c>
    </row>
    <row r="64" ht="28" spans="1:8">
      <c r="A64" s="172" t="s">
        <v>430</v>
      </c>
      <c r="B64" s="172"/>
      <c r="C64" s="172" t="s">
        <v>431</v>
      </c>
      <c r="G64" t="s">
        <v>337</v>
      </c>
      <c r="H64" s="171">
        <v>9.95</v>
      </c>
    </row>
    <row r="65" ht="42" spans="1:8">
      <c r="A65" s="172" t="s">
        <v>432</v>
      </c>
      <c r="B65" s="172"/>
      <c r="C65" s="172" t="s">
        <v>433</v>
      </c>
      <c r="G65" t="s">
        <v>337</v>
      </c>
      <c r="H65" s="171">
        <v>49.23</v>
      </c>
    </row>
    <row r="66" ht="42" spans="1:8">
      <c r="A66" s="172" t="s">
        <v>434</v>
      </c>
      <c r="B66" s="172"/>
      <c r="C66" s="172" t="s">
        <v>435</v>
      </c>
      <c r="G66" t="s">
        <v>337</v>
      </c>
      <c r="H66" s="171">
        <v>41.07</v>
      </c>
    </row>
    <row r="67" spans="1:3">
      <c r="A67" s="172">
        <v>8714</v>
      </c>
      <c r="B67" s="172"/>
      <c r="C67" s="172" t="s">
        <v>436</v>
      </c>
    </row>
    <row r="68" ht="28" spans="1:8">
      <c r="A68" s="172" t="s">
        <v>437</v>
      </c>
      <c r="B68" s="172"/>
      <c r="C68" s="172" t="s">
        <v>438</v>
      </c>
      <c r="G68" t="s">
        <v>439</v>
      </c>
      <c r="H68" s="171">
        <v>140.39</v>
      </c>
    </row>
    <row r="69" ht="28" spans="1:8">
      <c r="A69" s="172" t="s">
        <v>440</v>
      </c>
      <c r="B69" s="172"/>
      <c r="C69" s="172" t="s">
        <v>441</v>
      </c>
      <c r="G69" t="s">
        <v>439</v>
      </c>
      <c r="H69" s="171">
        <v>96.52</v>
      </c>
    </row>
    <row r="70" ht="42" spans="1:8">
      <c r="A70" s="172" t="s">
        <v>442</v>
      </c>
      <c r="B70" s="172"/>
      <c r="C70" s="172" t="s">
        <v>443</v>
      </c>
      <c r="G70" t="s">
        <v>337</v>
      </c>
      <c r="H70" s="171">
        <v>15.33</v>
      </c>
    </row>
    <row r="71" spans="1:3">
      <c r="A71" s="172">
        <v>8715</v>
      </c>
      <c r="B71" s="172"/>
      <c r="C71" s="172" t="s">
        <v>444</v>
      </c>
    </row>
    <row r="72" ht="28" spans="1:8">
      <c r="A72" s="172" t="s">
        <v>445</v>
      </c>
      <c r="B72" s="172"/>
      <c r="C72" s="172" t="s">
        <v>446</v>
      </c>
      <c r="G72" t="s">
        <v>439</v>
      </c>
      <c r="H72" s="171">
        <v>441.24</v>
      </c>
    </row>
    <row r="73" ht="28" spans="1:8">
      <c r="A73" s="172" t="s">
        <v>447</v>
      </c>
      <c r="B73" s="172"/>
      <c r="C73" s="172" t="s">
        <v>448</v>
      </c>
      <c r="G73" t="s">
        <v>439</v>
      </c>
      <c r="H73" s="171">
        <v>267.42</v>
      </c>
    </row>
    <row r="74" ht="28" spans="1:8">
      <c r="A74" s="172" t="s">
        <v>449</v>
      </c>
      <c r="B74" s="172"/>
      <c r="C74" s="172" t="s">
        <v>450</v>
      </c>
      <c r="G74" t="s">
        <v>439</v>
      </c>
      <c r="H74" s="171">
        <v>231.08</v>
      </c>
    </row>
    <row r="75" ht="28" spans="1:8">
      <c r="A75" s="172" t="s">
        <v>451</v>
      </c>
      <c r="B75" s="172"/>
      <c r="C75" s="172" t="s">
        <v>452</v>
      </c>
      <c r="G75" t="s">
        <v>439</v>
      </c>
      <c r="H75" s="171">
        <v>327.91</v>
      </c>
    </row>
    <row r="76" ht="28" spans="1:8">
      <c r="A76" s="172" t="s">
        <v>453</v>
      </c>
      <c r="B76" s="172"/>
      <c r="C76" s="172" t="s">
        <v>454</v>
      </c>
      <c r="G76" t="s">
        <v>439</v>
      </c>
      <c r="H76" s="171">
        <v>141.39</v>
      </c>
    </row>
    <row r="77" ht="28" spans="1:8">
      <c r="A77" s="172" t="s">
        <v>455</v>
      </c>
      <c r="B77" s="172"/>
      <c r="C77" s="172" t="s">
        <v>456</v>
      </c>
      <c r="G77" t="s">
        <v>439</v>
      </c>
      <c r="H77" s="171">
        <v>200.07</v>
      </c>
    </row>
    <row r="78" spans="1:3">
      <c r="A78" s="172">
        <v>8716</v>
      </c>
      <c r="B78" s="172"/>
      <c r="C78" s="172" t="s">
        <v>457</v>
      </c>
    </row>
    <row r="79" ht="28" spans="1:8">
      <c r="A79" s="172" t="s">
        <v>458</v>
      </c>
      <c r="B79" s="172"/>
      <c r="C79" s="172" t="s">
        <v>459</v>
      </c>
      <c r="G79" t="s">
        <v>340</v>
      </c>
      <c r="H79" s="171">
        <v>90.22</v>
      </c>
    </row>
    <row r="80" ht="28" spans="1:8">
      <c r="A80" s="172" t="s">
        <v>460</v>
      </c>
      <c r="B80" s="172"/>
      <c r="C80" s="172" t="s">
        <v>461</v>
      </c>
      <c r="G80" t="s">
        <v>340</v>
      </c>
      <c r="H80" s="171">
        <v>227.14</v>
      </c>
    </row>
    <row r="81" spans="1:3">
      <c r="A81" s="172">
        <v>8717</v>
      </c>
      <c r="B81" s="172"/>
      <c r="C81" s="172" t="s">
        <v>462</v>
      </c>
    </row>
    <row r="82" ht="28" spans="1:8">
      <c r="A82" s="172" t="s">
        <v>463</v>
      </c>
      <c r="B82" s="172"/>
      <c r="C82" s="172" t="s">
        <v>464</v>
      </c>
      <c r="G82" t="s">
        <v>337</v>
      </c>
      <c r="H82" s="171">
        <v>38.61</v>
      </c>
    </row>
    <row r="83" ht="42" spans="1:8">
      <c r="A83" s="172" t="s">
        <v>465</v>
      </c>
      <c r="B83" s="172"/>
      <c r="C83" s="172" t="s">
        <v>466</v>
      </c>
      <c r="G83" t="s">
        <v>337</v>
      </c>
      <c r="H83" s="171">
        <v>9.65</v>
      </c>
    </row>
    <row r="84" ht="42" spans="1:8">
      <c r="A84" s="172" t="s">
        <v>467</v>
      </c>
      <c r="B84" s="172"/>
      <c r="C84" s="172" t="s">
        <v>468</v>
      </c>
      <c r="G84" t="s">
        <v>337</v>
      </c>
      <c r="H84" s="171">
        <v>20.84</v>
      </c>
    </row>
    <row r="85" ht="42" spans="1:8">
      <c r="A85" s="172" t="s">
        <v>469</v>
      </c>
      <c r="B85" s="172"/>
      <c r="C85" s="172" t="s">
        <v>470</v>
      </c>
      <c r="G85" t="s">
        <v>337</v>
      </c>
      <c r="H85" s="171">
        <v>29.07</v>
      </c>
    </row>
    <row r="86" ht="28" spans="1:8">
      <c r="A86" s="172" t="s">
        <v>471</v>
      </c>
      <c r="B86" s="172"/>
      <c r="C86" s="172" t="s">
        <v>472</v>
      </c>
      <c r="G86" t="s">
        <v>337</v>
      </c>
      <c r="H86" s="171">
        <v>9.65</v>
      </c>
    </row>
    <row r="87" ht="28" spans="1:8">
      <c r="A87" s="172" t="s">
        <v>473</v>
      </c>
      <c r="B87" s="172"/>
      <c r="C87" s="172" t="s">
        <v>474</v>
      </c>
      <c r="G87" t="s">
        <v>337</v>
      </c>
      <c r="H87" s="171">
        <v>13.24</v>
      </c>
    </row>
    <row r="88" ht="28" spans="1:8">
      <c r="A88" s="172" t="s">
        <v>475</v>
      </c>
      <c r="B88" s="172"/>
      <c r="C88" s="172" t="s">
        <v>476</v>
      </c>
      <c r="G88" t="s">
        <v>337</v>
      </c>
      <c r="H88" s="171">
        <v>7.99</v>
      </c>
    </row>
    <row r="89" ht="42" spans="1:8">
      <c r="A89" s="172" t="s">
        <v>477</v>
      </c>
      <c r="B89" s="172"/>
      <c r="C89" s="172" t="s">
        <v>478</v>
      </c>
      <c r="G89" t="s">
        <v>357</v>
      </c>
      <c r="H89" s="171">
        <v>19.3</v>
      </c>
    </row>
    <row r="90" ht="42" spans="1:8">
      <c r="A90" s="172" t="s">
        <v>479</v>
      </c>
      <c r="B90" s="172"/>
      <c r="C90" s="172" t="s">
        <v>480</v>
      </c>
      <c r="G90" t="s">
        <v>357</v>
      </c>
      <c r="H90" s="171">
        <v>10.3</v>
      </c>
    </row>
    <row r="91" ht="42" spans="1:8">
      <c r="A91" s="172" t="s">
        <v>481</v>
      </c>
      <c r="B91" s="172"/>
      <c r="C91" s="172" t="s">
        <v>482</v>
      </c>
      <c r="G91" t="s">
        <v>337</v>
      </c>
      <c r="H91" s="171">
        <v>13.24</v>
      </c>
    </row>
    <row r="92" ht="28" spans="1:8">
      <c r="A92" s="172" t="s">
        <v>483</v>
      </c>
      <c r="B92" s="172"/>
      <c r="C92" s="172" t="s">
        <v>484</v>
      </c>
      <c r="G92" t="s">
        <v>337</v>
      </c>
      <c r="H92" s="171">
        <v>14.74</v>
      </c>
    </row>
    <row r="93" spans="1:3">
      <c r="A93" s="172">
        <v>8718</v>
      </c>
      <c r="B93" s="172"/>
      <c r="C93" s="172" t="s">
        <v>485</v>
      </c>
    </row>
    <row r="94" ht="28" spans="1:8">
      <c r="A94" s="172" t="s">
        <v>486</v>
      </c>
      <c r="B94" s="172"/>
      <c r="C94" s="172" t="s">
        <v>487</v>
      </c>
      <c r="G94" t="s">
        <v>337</v>
      </c>
      <c r="H94" s="171">
        <v>9.65</v>
      </c>
    </row>
    <row r="95" ht="28" spans="1:8">
      <c r="A95" s="172" t="s">
        <v>488</v>
      </c>
      <c r="B95" s="172"/>
      <c r="C95" s="172" t="s">
        <v>489</v>
      </c>
      <c r="G95" t="s">
        <v>337</v>
      </c>
      <c r="H95" s="171">
        <v>9.14</v>
      </c>
    </row>
    <row r="96" ht="28" spans="1:8">
      <c r="A96" s="172" t="s">
        <v>490</v>
      </c>
      <c r="B96" s="172"/>
      <c r="C96" s="172" t="s">
        <v>491</v>
      </c>
      <c r="G96" t="s">
        <v>337</v>
      </c>
      <c r="H96" s="171">
        <v>19.05</v>
      </c>
    </row>
    <row r="97" ht="42" spans="1:8">
      <c r="A97" s="172" t="s">
        <v>492</v>
      </c>
      <c r="B97" s="172"/>
      <c r="C97" s="172" t="s">
        <v>493</v>
      </c>
      <c r="G97" t="s">
        <v>337</v>
      </c>
      <c r="H97" s="171">
        <v>22.86</v>
      </c>
    </row>
    <row r="98" ht="28" spans="1:8">
      <c r="A98" s="172" t="s">
        <v>494</v>
      </c>
      <c r="B98" s="172"/>
      <c r="C98" s="172" t="s">
        <v>495</v>
      </c>
      <c r="G98" t="s">
        <v>357</v>
      </c>
      <c r="H98" s="171">
        <v>7.49</v>
      </c>
    </row>
    <row r="99" spans="1:3">
      <c r="A99" s="172">
        <v>8719</v>
      </c>
      <c r="B99" s="172"/>
      <c r="C99" s="172" t="s">
        <v>496</v>
      </c>
    </row>
    <row r="100" ht="28" spans="1:8">
      <c r="A100" s="172" t="s">
        <v>497</v>
      </c>
      <c r="B100" s="172"/>
      <c r="C100" s="172" t="s">
        <v>498</v>
      </c>
      <c r="G100" t="s">
        <v>337</v>
      </c>
      <c r="H100" s="171">
        <v>15.24</v>
      </c>
    </row>
    <row r="101" ht="28" spans="1:8">
      <c r="A101" s="172" t="s">
        <v>499</v>
      </c>
      <c r="B101" s="172"/>
      <c r="C101" s="172" t="s">
        <v>500</v>
      </c>
      <c r="G101" t="s">
        <v>337</v>
      </c>
      <c r="H101" s="171">
        <v>16.33</v>
      </c>
    </row>
    <row r="102" ht="28" spans="1:8">
      <c r="A102" s="172" t="s">
        <v>501</v>
      </c>
      <c r="B102" s="172"/>
      <c r="C102" s="172" t="s">
        <v>502</v>
      </c>
      <c r="G102" t="s">
        <v>337</v>
      </c>
      <c r="H102" s="171">
        <v>19.05</v>
      </c>
    </row>
    <row r="103" ht="28" spans="1:8">
      <c r="A103" s="172" t="s">
        <v>503</v>
      </c>
      <c r="B103" s="172"/>
      <c r="C103" s="172" t="s">
        <v>504</v>
      </c>
      <c r="G103" t="s">
        <v>337</v>
      </c>
      <c r="H103" s="171">
        <v>20.78</v>
      </c>
    </row>
    <row r="104" ht="28" spans="1:8">
      <c r="A104" s="172" t="s">
        <v>505</v>
      </c>
      <c r="B104" s="172"/>
      <c r="C104" s="172" t="s">
        <v>506</v>
      </c>
      <c r="G104" t="s">
        <v>337</v>
      </c>
      <c r="H104" s="171">
        <v>8.13</v>
      </c>
    </row>
    <row r="105" ht="28" spans="1:8">
      <c r="A105" s="172" t="s">
        <v>507</v>
      </c>
      <c r="B105" s="172"/>
      <c r="C105" s="172" t="s">
        <v>508</v>
      </c>
      <c r="G105" t="s">
        <v>357</v>
      </c>
      <c r="H105" s="171">
        <v>2.53</v>
      </c>
    </row>
    <row r="106" ht="28" spans="1:8">
      <c r="A106" s="172" t="s">
        <v>509</v>
      </c>
      <c r="B106" s="172"/>
      <c r="C106" s="172" t="s">
        <v>510</v>
      </c>
      <c r="G106" t="s">
        <v>337</v>
      </c>
      <c r="H106" s="171">
        <v>22.86</v>
      </c>
    </row>
    <row r="107" ht="28" spans="1:8">
      <c r="A107" s="172" t="s">
        <v>511</v>
      </c>
      <c r="B107" s="172"/>
      <c r="C107" s="172" t="s">
        <v>512</v>
      </c>
      <c r="G107" t="s">
        <v>337</v>
      </c>
      <c r="H107" s="171">
        <v>19.88</v>
      </c>
    </row>
    <row r="108" ht="28" spans="1:8">
      <c r="A108" s="172" t="s">
        <v>513</v>
      </c>
      <c r="B108" s="172"/>
      <c r="C108" s="172" t="s">
        <v>514</v>
      </c>
      <c r="G108" t="s">
        <v>357</v>
      </c>
      <c r="H108" s="171">
        <v>8.01</v>
      </c>
    </row>
    <row r="109" spans="1:3">
      <c r="A109" s="172">
        <v>8720</v>
      </c>
      <c r="B109" s="172"/>
      <c r="C109" s="172" t="s">
        <v>515</v>
      </c>
    </row>
    <row r="110" ht="28" spans="1:8">
      <c r="A110" s="172" t="s">
        <v>516</v>
      </c>
      <c r="B110" s="172"/>
      <c r="C110" s="172" t="s">
        <v>517</v>
      </c>
      <c r="G110" t="s">
        <v>337</v>
      </c>
      <c r="H110" s="171">
        <v>17.59</v>
      </c>
    </row>
    <row r="111" ht="28" spans="1:8">
      <c r="A111" s="172" t="s">
        <v>518</v>
      </c>
      <c r="B111" s="172"/>
      <c r="C111" s="172" t="s">
        <v>519</v>
      </c>
      <c r="G111" t="s">
        <v>337</v>
      </c>
      <c r="H111" s="171">
        <v>15.24</v>
      </c>
    </row>
    <row r="112" ht="56" spans="1:8">
      <c r="A112" s="172" t="s">
        <v>520</v>
      </c>
      <c r="B112" s="172"/>
      <c r="C112" s="172" t="s">
        <v>521</v>
      </c>
      <c r="G112" t="s">
        <v>357</v>
      </c>
      <c r="H112" s="171">
        <v>2.56</v>
      </c>
    </row>
    <row r="113" spans="1:3">
      <c r="A113" s="172">
        <v>8721</v>
      </c>
      <c r="B113" s="172"/>
      <c r="C113" s="172" t="s">
        <v>522</v>
      </c>
    </row>
    <row r="114" ht="42" spans="1:8">
      <c r="A114" s="172" t="s">
        <v>523</v>
      </c>
      <c r="B114" s="172"/>
      <c r="C114" s="172" t="s">
        <v>524</v>
      </c>
      <c r="G114" t="s">
        <v>337</v>
      </c>
      <c r="H114" s="171">
        <v>6.04</v>
      </c>
    </row>
    <row r="115" spans="1:3">
      <c r="A115" s="172">
        <v>8722</v>
      </c>
      <c r="B115" s="172"/>
      <c r="C115" s="172" t="s">
        <v>525</v>
      </c>
    </row>
    <row r="116" ht="28" spans="1:8">
      <c r="A116" s="172" t="s">
        <v>526</v>
      </c>
      <c r="B116" s="172"/>
      <c r="C116" s="172" t="s">
        <v>527</v>
      </c>
      <c r="G116" t="s">
        <v>337</v>
      </c>
      <c r="H116" s="171">
        <v>25.74</v>
      </c>
    </row>
    <row r="117" spans="1:3">
      <c r="A117" s="172">
        <v>8664</v>
      </c>
      <c r="B117" s="172"/>
      <c r="C117" s="172" t="s">
        <v>528</v>
      </c>
    </row>
    <row r="118" spans="1:3">
      <c r="A118" s="172">
        <v>8723</v>
      </c>
      <c r="B118" s="172"/>
      <c r="C118" s="172" t="s">
        <v>529</v>
      </c>
    </row>
    <row r="119" ht="42" spans="1:8">
      <c r="A119" s="172" t="s">
        <v>530</v>
      </c>
      <c r="B119" s="172"/>
      <c r="C119" s="172" t="s">
        <v>531</v>
      </c>
      <c r="G119" t="s">
        <v>337</v>
      </c>
      <c r="H119" s="171">
        <v>267.03</v>
      </c>
    </row>
    <row r="120" ht="56" spans="1:8">
      <c r="A120" s="172" t="s">
        <v>532</v>
      </c>
      <c r="B120" s="172"/>
      <c r="C120" s="172" t="s">
        <v>533</v>
      </c>
      <c r="G120" t="s">
        <v>340</v>
      </c>
      <c r="H120" s="171">
        <v>1201.64</v>
      </c>
    </row>
    <row r="121" ht="56" spans="1:8">
      <c r="A121" s="172" t="s">
        <v>534</v>
      </c>
      <c r="B121" s="172"/>
      <c r="C121" s="172" t="s">
        <v>535</v>
      </c>
      <c r="G121" t="s">
        <v>340</v>
      </c>
      <c r="H121" s="171">
        <v>3204.36</v>
      </c>
    </row>
    <row r="122" ht="56" spans="1:8">
      <c r="A122" s="172" t="s">
        <v>536</v>
      </c>
      <c r="B122" s="172"/>
      <c r="C122" s="172" t="s">
        <v>537</v>
      </c>
      <c r="G122" t="s">
        <v>340</v>
      </c>
      <c r="H122" s="171">
        <v>4806.54</v>
      </c>
    </row>
    <row r="123" spans="1:3">
      <c r="A123" s="172">
        <v>8724</v>
      </c>
      <c r="B123" s="172"/>
      <c r="C123" s="172" t="s">
        <v>538</v>
      </c>
    </row>
    <row r="124" ht="28" spans="1:8">
      <c r="A124" s="172" t="s">
        <v>539</v>
      </c>
      <c r="B124" s="172"/>
      <c r="C124" s="172" t="s">
        <v>540</v>
      </c>
      <c r="G124" t="s">
        <v>340</v>
      </c>
      <c r="H124" s="171">
        <v>439.02</v>
      </c>
    </row>
    <row r="125" spans="1:8">
      <c r="A125" s="172" t="s">
        <v>541</v>
      </c>
      <c r="B125" s="172"/>
      <c r="C125" s="172" t="s">
        <v>542</v>
      </c>
      <c r="G125" t="s">
        <v>340</v>
      </c>
      <c r="H125" s="171">
        <v>735.75</v>
      </c>
    </row>
    <row r="126" ht="42" spans="1:8">
      <c r="A126" s="172" t="s">
        <v>543</v>
      </c>
      <c r="B126" s="172"/>
      <c r="C126" s="172" t="s">
        <v>544</v>
      </c>
      <c r="G126" t="s">
        <v>340</v>
      </c>
      <c r="H126" s="171">
        <v>1060.92</v>
      </c>
    </row>
    <row r="127" spans="1:3">
      <c r="A127" s="172">
        <v>8725</v>
      </c>
      <c r="B127" s="172"/>
      <c r="C127" s="172" t="s">
        <v>545</v>
      </c>
    </row>
    <row r="128" ht="28" spans="1:8">
      <c r="A128" s="172" t="s">
        <v>546</v>
      </c>
      <c r="B128" s="172"/>
      <c r="C128" s="172" t="s">
        <v>547</v>
      </c>
      <c r="G128" t="s">
        <v>337</v>
      </c>
      <c r="H128" s="171">
        <v>128.38</v>
      </c>
    </row>
    <row r="129" ht="28" spans="1:8">
      <c r="A129" s="172" t="s">
        <v>548</v>
      </c>
      <c r="B129" s="172"/>
      <c r="C129" s="172" t="s">
        <v>549</v>
      </c>
      <c r="G129" t="s">
        <v>337</v>
      </c>
      <c r="H129" s="171">
        <v>572.95</v>
      </c>
    </row>
    <row r="130" ht="42" spans="1:8">
      <c r="A130" s="172" t="s">
        <v>550</v>
      </c>
      <c r="B130" s="172"/>
      <c r="C130" s="172" t="s">
        <v>551</v>
      </c>
      <c r="G130" t="s">
        <v>340</v>
      </c>
      <c r="H130" s="171">
        <v>7640.53</v>
      </c>
    </row>
    <row r="131" ht="42" spans="1:8">
      <c r="A131" s="172" t="s">
        <v>552</v>
      </c>
      <c r="B131" s="172"/>
      <c r="C131" s="172" t="s">
        <v>553</v>
      </c>
      <c r="G131" t="s">
        <v>340</v>
      </c>
      <c r="H131" s="171">
        <v>12575.44</v>
      </c>
    </row>
    <row r="132" ht="42" spans="1:8">
      <c r="A132" s="172" t="s">
        <v>554</v>
      </c>
      <c r="B132" s="172"/>
      <c r="C132" s="172" t="s">
        <v>555</v>
      </c>
      <c r="G132" t="s">
        <v>340</v>
      </c>
      <c r="H132" s="171">
        <v>10317.04</v>
      </c>
    </row>
    <row r="133" ht="42" spans="1:8">
      <c r="A133" s="172" t="s">
        <v>556</v>
      </c>
      <c r="B133" s="172"/>
      <c r="C133" s="172" t="s">
        <v>557</v>
      </c>
      <c r="G133" t="s">
        <v>340</v>
      </c>
      <c r="H133" s="171">
        <v>11922.32</v>
      </c>
    </row>
    <row r="134" ht="42" spans="1:8">
      <c r="A134" s="172" t="s">
        <v>558</v>
      </c>
      <c r="B134" s="172"/>
      <c r="C134" s="172" t="s">
        <v>559</v>
      </c>
      <c r="G134" t="s">
        <v>340</v>
      </c>
      <c r="H134" s="171">
        <v>10189.47</v>
      </c>
    </row>
    <row r="135" ht="42" spans="1:8">
      <c r="A135" s="172" t="s">
        <v>560</v>
      </c>
      <c r="B135" s="172"/>
      <c r="C135" s="172" t="s">
        <v>561</v>
      </c>
      <c r="G135" t="s">
        <v>340</v>
      </c>
      <c r="H135" s="171">
        <v>11794.74</v>
      </c>
    </row>
    <row r="136" ht="28" spans="1:8">
      <c r="A136" s="172" t="s">
        <v>562</v>
      </c>
      <c r="B136" s="172"/>
      <c r="C136" s="172" t="s">
        <v>563</v>
      </c>
      <c r="G136" t="s">
        <v>340</v>
      </c>
      <c r="H136" s="171">
        <v>8501.02</v>
      </c>
    </row>
    <row r="137" ht="28" spans="1:8">
      <c r="A137" s="172" t="s">
        <v>564</v>
      </c>
      <c r="B137" s="172"/>
      <c r="C137" s="172" t="s">
        <v>565</v>
      </c>
      <c r="G137" t="s">
        <v>340</v>
      </c>
      <c r="H137" s="171">
        <v>10891.83</v>
      </c>
    </row>
    <row r="138" ht="28" spans="1:8">
      <c r="A138" s="172" t="s">
        <v>566</v>
      </c>
      <c r="B138" s="172"/>
      <c r="C138" s="172" t="s">
        <v>567</v>
      </c>
      <c r="G138" t="s">
        <v>340</v>
      </c>
      <c r="H138" s="171">
        <v>15406.21</v>
      </c>
    </row>
    <row r="139" ht="28" spans="1:8">
      <c r="A139" s="172" t="s">
        <v>568</v>
      </c>
      <c r="B139" s="172"/>
      <c r="C139" s="172" t="s">
        <v>569</v>
      </c>
      <c r="G139" t="s">
        <v>340</v>
      </c>
      <c r="H139" s="171">
        <v>9585.73</v>
      </c>
    </row>
    <row r="140" ht="28" spans="1:8">
      <c r="A140" s="172" t="s">
        <v>570</v>
      </c>
      <c r="B140" s="172"/>
      <c r="C140" s="172" t="s">
        <v>571</v>
      </c>
      <c r="G140" t="s">
        <v>340</v>
      </c>
      <c r="H140" s="171">
        <v>12911.55</v>
      </c>
    </row>
    <row r="141" ht="28" spans="1:8">
      <c r="A141" s="172" t="s">
        <v>572</v>
      </c>
      <c r="B141" s="172"/>
      <c r="C141" s="172" t="s">
        <v>573</v>
      </c>
      <c r="G141" t="s">
        <v>340</v>
      </c>
      <c r="H141" s="171">
        <v>13688.75</v>
      </c>
    </row>
    <row r="142" ht="28" spans="1:8">
      <c r="A142" s="172" t="s">
        <v>574</v>
      </c>
      <c r="B142" s="172"/>
      <c r="C142" s="172" t="s">
        <v>575</v>
      </c>
      <c r="G142" t="s">
        <v>340</v>
      </c>
      <c r="H142" s="171">
        <v>26642.6</v>
      </c>
    </row>
    <row r="143" spans="1:8">
      <c r="A143" s="172" t="s">
        <v>576</v>
      </c>
      <c r="B143" s="172"/>
      <c r="C143" s="172" t="s">
        <v>577</v>
      </c>
      <c r="G143" t="s">
        <v>340</v>
      </c>
      <c r="H143" s="171">
        <v>297.59</v>
      </c>
    </row>
    <row r="144" ht="28" spans="1:8">
      <c r="A144" s="172" t="s">
        <v>578</v>
      </c>
      <c r="B144" s="172"/>
      <c r="C144" s="172" t="s">
        <v>579</v>
      </c>
      <c r="G144" t="s">
        <v>340</v>
      </c>
      <c r="H144" s="171">
        <v>341.42</v>
      </c>
    </row>
    <row r="145" spans="1:8">
      <c r="A145" s="172" t="s">
        <v>580</v>
      </c>
      <c r="B145" s="172"/>
      <c r="C145" s="172" t="s">
        <v>581</v>
      </c>
      <c r="G145" t="s">
        <v>340</v>
      </c>
      <c r="H145" s="171">
        <v>288.39</v>
      </c>
    </row>
    <row r="146" spans="1:8">
      <c r="A146" s="172" t="s">
        <v>582</v>
      </c>
      <c r="B146" s="172"/>
      <c r="C146" s="172" t="s">
        <v>583</v>
      </c>
      <c r="G146" t="s">
        <v>340</v>
      </c>
      <c r="H146" s="171">
        <v>288.39</v>
      </c>
    </row>
    <row r="147" spans="1:8">
      <c r="A147" s="172" t="s">
        <v>584</v>
      </c>
      <c r="B147" s="172"/>
      <c r="C147" s="172" t="s">
        <v>585</v>
      </c>
      <c r="G147" t="s">
        <v>340</v>
      </c>
      <c r="H147" s="171">
        <v>585.98</v>
      </c>
    </row>
    <row r="148" spans="1:8">
      <c r="A148" s="172" t="s">
        <v>586</v>
      </c>
      <c r="B148" s="172"/>
      <c r="C148" s="172" t="s">
        <v>587</v>
      </c>
      <c r="G148" t="s">
        <v>340</v>
      </c>
      <c r="H148" s="171">
        <v>288.39</v>
      </c>
    </row>
    <row r="149" spans="1:8">
      <c r="A149" s="172" t="s">
        <v>588</v>
      </c>
      <c r="B149" s="172"/>
      <c r="C149" s="172" t="s">
        <v>589</v>
      </c>
      <c r="G149" t="s">
        <v>340</v>
      </c>
      <c r="H149" s="171">
        <v>288.39</v>
      </c>
    </row>
    <row r="150" spans="1:8">
      <c r="A150" s="172" t="s">
        <v>590</v>
      </c>
      <c r="B150" s="172"/>
      <c r="C150" s="172" t="s">
        <v>591</v>
      </c>
      <c r="G150" t="s">
        <v>340</v>
      </c>
      <c r="H150" s="171">
        <v>1014.15</v>
      </c>
    </row>
    <row r="151" spans="1:8">
      <c r="A151" s="172" t="s">
        <v>592</v>
      </c>
      <c r="B151" s="172"/>
      <c r="C151" s="172" t="s">
        <v>593</v>
      </c>
      <c r="G151" t="s">
        <v>340</v>
      </c>
      <c r="H151" s="171">
        <v>629.81</v>
      </c>
    </row>
    <row r="152" spans="1:8">
      <c r="A152" s="172" t="s">
        <v>594</v>
      </c>
      <c r="B152" s="172"/>
      <c r="C152" s="172" t="s">
        <v>595</v>
      </c>
      <c r="G152" t="s">
        <v>340</v>
      </c>
      <c r="H152" s="171">
        <v>849.43</v>
      </c>
    </row>
    <row r="153" spans="1:8">
      <c r="A153" s="172" t="s">
        <v>596</v>
      </c>
      <c r="B153" s="172"/>
      <c r="C153" s="172" t="s">
        <v>597</v>
      </c>
      <c r="G153" t="s">
        <v>340</v>
      </c>
      <c r="H153" s="171">
        <v>288.39</v>
      </c>
    </row>
    <row r="154" ht="28" spans="1:8">
      <c r="A154" s="172" t="s">
        <v>598</v>
      </c>
      <c r="B154" s="172"/>
      <c r="C154" s="172" t="s">
        <v>599</v>
      </c>
      <c r="G154" t="s">
        <v>600</v>
      </c>
      <c r="H154" s="171">
        <v>900</v>
      </c>
    </row>
    <row r="155" ht="56" spans="1:8">
      <c r="A155" s="172" t="s">
        <v>601</v>
      </c>
      <c r="B155" s="172"/>
      <c r="C155" s="172" t="s">
        <v>602</v>
      </c>
      <c r="G155" t="s">
        <v>600</v>
      </c>
      <c r="H155" s="171">
        <v>1433.79</v>
      </c>
    </row>
    <row r="156" ht="70" spans="1:8">
      <c r="A156" s="172" t="s">
        <v>603</v>
      </c>
      <c r="B156" s="172"/>
      <c r="C156" s="172" t="s">
        <v>604</v>
      </c>
      <c r="G156" t="s">
        <v>600</v>
      </c>
      <c r="H156" s="171">
        <v>1608.73</v>
      </c>
    </row>
    <row r="157" ht="56" spans="1:8">
      <c r="A157" s="172" t="s">
        <v>605</v>
      </c>
      <c r="B157" s="172"/>
      <c r="C157" s="172" t="s">
        <v>606</v>
      </c>
      <c r="G157" t="s">
        <v>600</v>
      </c>
      <c r="H157" s="171">
        <v>801.86</v>
      </c>
    </row>
    <row r="158" ht="56" spans="1:8">
      <c r="A158" s="172" t="s">
        <v>607</v>
      </c>
      <c r="B158" s="172"/>
      <c r="C158" s="172" t="s">
        <v>608</v>
      </c>
      <c r="G158" t="s">
        <v>600</v>
      </c>
      <c r="H158" s="171">
        <v>1033.88</v>
      </c>
    </row>
    <row r="159" ht="56" spans="1:8">
      <c r="A159" s="172" t="s">
        <v>609</v>
      </c>
      <c r="B159" s="172"/>
      <c r="C159" s="172" t="s">
        <v>610</v>
      </c>
      <c r="G159" t="s">
        <v>600</v>
      </c>
      <c r="H159" s="171">
        <v>1392.04</v>
      </c>
    </row>
    <row r="160" ht="56" spans="1:8">
      <c r="A160" s="172" t="s">
        <v>611</v>
      </c>
      <c r="B160" s="172"/>
      <c r="C160" s="172" t="s">
        <v>612</v>
      </c>
      <c r="G160" t="s">
        <v>600</v>
      </c>
      <c r="H160" s="171">
        <v>1525.91</v>
      </c>
    </row>
    <row r="161" ht="70" spans="1:8">
      <c r="A161" s="172" t="s">
        <v>613</v>
      </c>
      <c r="B161" s="172"/>
      <c r="C161" s="172" t="s">
        <v>614</v>
      </c>
      <c r="G161" t="s">
        <v>600</v>
      </c>
      <c r="H161" s="171">
        <v>1461.47</v>
      </c>
    </row>
    <row r="162" ht="56" spans="1:8">
      <c r="A162" s="172" t="s">
        <v>615</v>
      </c>
      <c r="B162" s="172"/>
      <c r="C162" s="172" t="s">
        <v>616</v>
      </c>
      <c r="G162" t="s">
        <v>600</v>
      </c>
      <c r="H162" s="171">
        <v>993.31</v>
      </c>
    </row>
    <row r="163" ht="28" spans="1:8">
      <c r="A163" s="172" t="s">
        <v>617</v>
      </c>
      <c r="B163" s="172"/>
      <c r="C163" s="172" t="s">
        <v>618</v>
      </c>
      <c r="G163" t="s">
        <v>340</v>
      </c>
      <c r="H163" s="171">
        <v>1445.84</v>
      </c>
    </row>
    <row r="164" spans="1:3">
      <c r="A164" s="172">
        <v>8726</v>
      </c>
      <c r="B164" s="172"/>
      <c r="C164" s="172" t="s">
        <v>619</v>
      </c>
    </row>
    <row r="165" ht="28" spans="1:8">
      <c r="A165" s="172" t="s">
        <v>620</v>
      </c>
      <c r="B165" s="172"/>
      <c r="C165" s="172" t="s">
        <v>621</v>
      </c>
      <c r="G165" t="s">
        <v>357</v>
      </c>
      <c r="H165" s="171">
        <v>45.78</v>
      </c>
    </row>
    <row r="166" ht="28" spans="1:8">
      <c r="A166" s="172" t="s">
        <v>622</v>
      </c>
      <c r="B166" s="172"/>
      <c r="C166" s="172" t="s">
        <v>623</v>
      </c>
      <c r="G166" t="s">
        <v>340</v>
      </c>
      <c r="H166" s="171">
        <v>32.17</v>
      </c>
    </row>
    <row r="167" ht="28" spans="1:8">
      <c r="A167" s="172" t="s">
        <v>624</v>
      </c>
      <c r="B167" s="172"/>
      <c r="C167" s="172" t="s">
        <v>625</v>
      </c>
      <c r="G167" t="s">
        <v>340</v>
      </c>
      <c r="H167" s="171">
        <v>55.62</v>
      </c>
    </row>
    <row r="168" ht="28" spans="1:8">
      <c r="A168" s="172" t="s">
        <v>626</v>
      </c>
      <c r="B168" s="172"/>
      <c r="C168" s="172" t="s">
        <v>627</v>
      </c>
      <c r="G168" t="s">
        <v>340</v>
      </c>
      <c r="H168" s="171">
        <v>73.85</v>
      </c>
    </row>
    <row r="169" spans="1:3">
      <c r="A169" s="172">
        <v>8727</v>
      </c>
      <c r="B169" s="172"/>
      <c r="C169" s="172" t="s">
        <v>628</v>
      </c>
    </row>
    <row r="170" ht="28" spans="1:8">
      <c r="A170" s="172" t="s">
        <v>629</v>
      </c>
      <c r="B170" s="172"/>
      <c r="C170" s="172" t="s">
        <v>630</v>
      </c>
      <c r="G170" t="s">
        <v>337</v>
      </c>
      <c r="H170" s="171">
        <v>145.99</v>
      </c>
    </row>
    <row r="171" ht="28" spans="1:8">
      <c r="A171" s="172" t="s">
        <v>631</v>
      </c>
      <c r="B171" s="172"/>
      <c r="C171" s="172" t="s">
        <v>632</v>
      </c>
      <c r="G171" t="s">
        <v>337</v>
      </c>
      <c r="H171" s="171">
        <v>119.7</v>
      </c>
    </row>
    <row r="172" ht="28" spans="1:8">
      <c r="A172" s="172" t="s">
        <v>633</v>
      </c>
      <c r="B172" s="172"/>
      <c r="C172" s="172" t="s">
        <v>634</v>
      </c>
      <c r="G172" t="s">
        <v>337</v>
      </c>
      <c r="H172" s="171">
        <v>9.71</v>
      </c>
    </row>
    <row r="173" ht="28" spans="1:8">
      <c r="A173" s="172" t="s">
        <v>635</v>
      </c>
      <c r="B173" s="172"/>
      <c r="C173" s="172" t="s">
        <v>636</v>
      </c>
      <c r="G173" t="s">
        <v>357</v>
      </c>
      <c r="H173" s="171">
        <v>12.29</v>
      </c>
    </row>
    <row r="174" ht="42" spans="1:8">
      <c r="A174" s="172" t="s">
        <v>637</v>
      </c>
      <c r="B174" s="172"/>
      <c r="C174" s="172" t="s">
        <v>638</v>
      </c>
      <c r="G174" t="s">
        <v>357</v>
      </c>
      <c r="H174" s="171">
        <v>185.43</v>
      </c>
    </row>
    <row r="175" ht="42" spans="1:8">
      <c r="A175" s="172" t="s">
        <v>639</v>
      </c>
      <c r="B175" s="172"/>
      <c r="C175" s="172" t="s">
        <v>640</v>
      </c>
      <c r="G175" t="s">
        <v>337</v>
      </c>
      <c r="H175" s="171">
        <v>77.43</v>
      </c>
    </row>
    <row r="176" ht="42" spans="1:8">
      <c r="A176" s="172" t="s">
        <v>641</v>
      </c>
      <c r="B176" s="172"/>
      <c r="C176" s="172" t="s">
        <v>642</v>
      </c>
      <c r="G176" t="s">
        <v>337</v>
      </c>
      <c r="H176" s="171">
        <v>52.78</v>
      </c>
    </row>
    <row r="177" ht="42" spans="1:8">
      <c r="A177" s="172" t="s">
        <v>643</v>
      </c>
      <c r="B177" s="172"/>
      <c r="C177" s="172" t="s">
        <v>644</v>
      </c>
      <c r="G177" t="s">
        <v>337</v>
      </c>
      <c r="H177" s="171">
        <v>71.88</v>
      </c>
    </row>
    <row r="178" spans="1:3">
      <c r="A178" s="172">
        <v>8728</v>
      </c>
      <c r="B178" s="172"/>
      <c r="C178" s="172" t="s">
        <v>645</v>
      </c>
    </row>
    <row r="179" spans="1:8">
      <c r="A179" s="172" t="s">
        <v>646</v>
      </c>
      <c r="B179" s="172"/>
      <c r="C179" s="172" t="s">
        <v>647</v>
      </c>
      <c r="G179" t="s">
        <v>340</v>
      </c>
      <c r="H179" s="171">
        <v>4.56</v>
      </c>
    </row>
    <row r="180" ht="42" spans="1:8">
      <c r="A180" s="172" t="s">
        <v>648</v>
      </c>
      <c r="B180" s="172"/>
      <c r="C180" s="172" t="s">
        <v>649</v>
      </c>
      <c r="G180" t="s">
        <v>357</v>
      </c>
      <c r="H180" s="171">
        <v>2.61</v>
      </c>
    </row>
    <row r="181" ht="56" spans="1:8">
      <c r="A181" s="172" t="s">
        <v>650</v>
      </c>
      <c r="B181" s="172"/>
      <c r="C181" s="172" t="s">
        <v>651</v>
      </c>
      <c r="G181" t="s">
        <v>357</v>
      </c>
      <c r="H181" s="171">
        <v>10.4</v>
      </c>
    </row>
    <row r="182" spans="1:3">
      <c r="A182" s="172">
        <v>8729</v>
      </c>
      <c r="B182" s="172"/>
      <c r="C182" s="172" t="s">
        <v>652</v>
      </c>
    </row>
    <row r="183" ht="42" spans="1:8">
      <c r="A183" s="172" t="s">
        <v>653</v>
      </c>
      <c r="B183" s="172"/>
      <c r="C183" s="172" t="s">
        <v>654</v>
      </c>
      <c r="G183" t="s">
        <v>357</v>
      </c>
      <c r="H183" s="171">
        <v>1.51</v>
      </c>
    </row>
    <row r="184" ht="28" spans="1:8">
      <c r="A184" s="172" t="s">
        <v>655</v>
      </c>
      <c r="B184" s="172"/>
      <c r="C184" s="172" t="s">
        <v>656</v>
      </c>
      <c r="G184" t="s">
        <v>337</v>
      </c>
      <c r="H184" s="171">
        <v>1.37</v>
      </c>
    </row>
    <row r="185" ht="28" spans="1:8">
      <c r="A185" s="172" t="s">
        <v>657</v>
      </c>
      <c r="B185" s="172"/>
      <c r="C185" s="172" t="s">
        <v>658</v>
      </c>
      <c r="G185" t="s">
        <v>659</v>
      </c>
      <c r="H185" s="171">
        <v>52.88</v>
      </c>
    </row>
    <row r="186" ht="28" spans="1:8">
      <c r="A186" s="172" t="s">
        <v>660</v>
      </c>
      <c r="B186" s="172"/>
      <c r="C186" s="172" t="s">
        <v>661</v>
      </c>
      <c r="G186" t="s">
        <v>662</v>
      </c>
      <c r="H186" s="171">
        <v>13.5</v>
      </c>
    </row>
    <row r="187" ht="28" spans="1:8">
      <c r="A187" s="172" t="s">
        <v>663</v>
      </c>
      <c r="B187" s="172"/>
      <c r="C187" s="172" t="s">
        <v>664</v>
      </c>
      <c r="G187" t="s">
        <v>659</v>
      </c>
      <c r="H187" s="171">
        <v>22</v>
      </c>
    </row>
    <row r="188" ht="28" spans="1:8">
      <c r="A188" s="172" t="s">
        <v>665</v>
      </c>
      <c r="B188" s="172"/>
      <c r="C188" s="172" t="s">
        <v>666</v>
      </c>
      <c r="G188" t="s">
        <v>337</v>
      </c>
      <c r="H188" s="171">
        <v>7.8</v>
      </c>
    </row>
    <row r="189" ht="28" spans="1:8">
      <c r="A189" s="172" t="s">
        <v>667</v>
      </c>
      <c r="B189" s="172"/>
      <c r="C189" s="172" t="s">
        <v>668</v>
      </c>
      <c r="G189" t="s">
        <v>337</v>
      </c>
      <c r="H189" s="171">
        <v>12.91</v>
      </c>
    </row>
    <row r="190" spans="1:8">
      <c r="A190" s="172" t="s">
        <v>669</v>
      </c>
      <c r="B190" s="172"/>
      <c r="C190" s="172" t="s">
        <v>670</v>
      </c>
      <c r="G190" t="s">
        <v>357</v>
      </c>
      <c r="H190" s="171">
        <v>9.01</v>
      </c>
    </row>
    <row r="191" ht="42" spans="1:8">
      <c r="A191" s="172" t="s">
        <v>671</v>
      </c>
      <c r="B191" s="172"/>
      <c r="C191" s="172" t="s">
        <v>672</v>
      </c>
      <c r="G191" t="s">
        <v>337</v>
      </c>
      <c r="H191" s="171">
        <v>8.03</v>
      </c>
    </row>
    <row r="192" ht="28" spans="1:8">
      <c r="A192" s="172" t="s">
        <v>673</v>
      </c>
      <c r="B192" s="172"/>
      <c r="C192" s="172" t="s">
        <v>674</v>
      </c>
      <c r="G192" t="s">
        <v>337</v>
      </c>
      <c r="H192" s="171">
        <v>9.37</v>
      </c>
    </row>
    <row r="193" spans="1:3">
      <c r="A193" s="172">
        <v>8730</v>
      </c>
      <c r="B193" s="172"/>
      <c r="C193" s="172" t="s">
        <v>675</v>
      </c>
    </row>
    <row r="194" ht="28" spans="1:8">
      <c r="A194" s="172" t="s">
        <v>676</v>
      </c>
      <c r="B194" s="172"/>
      <c r="C194" s="172" t="s">
        <v>677</v>
      </c>
      <c r="G194" t="s">
        <v>357</v>
      </c>
      <c r="H194" s="171">
        <v>205.87</v>
      </c>
    </row>
    <row r="195" ht="28" spans="1:8">
      <c r="A195" s="172" t="s">
        <v>678</v>
      </c>
      <c r="B195" s="172"/>
      <c r="C195" s="172" t="s">
        <v>679</v>
      </c>
      <c r="G195" t="s">
        <v>357</v>
      </c>
      <c r="H195" s="171">
        <v>128.53</v>
      </c>
    </row>
    <row r="196" ht="28" spans="1:8">
      <c r="A196" s="172" t="s">
        <v>680</v>
      </c>
      <c r="B196" s="172"/>
      <c r="C196" s="172" t="s">
        <v>681</v>
      </c>
      <c r="G196" t="s">
        <v>357</v>
      </c>
      <c r="H196" s="171">
        <v>26.48</v>
      </c>
    </row>
    <row r="197" ht="28" spans="1:8">
      <c r="A197" s="172" t="s">
        <v>682</v>
      </c>
      <c r="B197" s="172"/>
      <c r="C197" s="172" t="s">
        <v>683</v>
      </c>
      <c r="G197" t="s">
        <v>357</v>
      </c>
      <c r="H197" s="171">
        <v>12.54</v>
      </c>
    </row>
    <row r="198" spans="1:8">
      <c r="A198" s="172" t="s">
        <v>684</v>
      </c>
      <c r="B198" s="172"/>
      <c r="C198" s="172" t="s">
        <v>685</v>
      </c>
      <c r="G198" t="s">
        <v>357</v>
      </c>
      <c r="H198" s="171">
        <v>5.8</v>
      </c>
    </row>
    <row r="199" spans="1:3">
      <c r="A199" s="172">
        <v>8665</v>
      </c>
      <c r="B199" s="172"/>
      <c r="C199" s="172" t="s">
        <v>686</v>
      </c>
    </row>
    <row r="200" spans="1:3">
      <c r="A200" s="172">
        <v>8731</v>
      </c>
      <c r="B200" s="172"/>
      <c r="C200" s="172" t="s">
        <v>687</v>
      </c>
    </row>
    <row r="201" ht="28" spans="1:8">
      <c r="A201" s="172" t="s">
        <v>688</v>
      </c>
      <c r="B201" s="172"/>
      <c r="C201" s="172" t="s">
        <v>689</v>
      </c>
      <c r="G201" t="s">
        <v>439</v>
      </c>
      <c r="H201" s="171">
        <v>3.47</v>
      </c>
    </row>
    <row r="202" ht="28" spans="1:8">
      <c r="A202" s="172" t="s">
        <v>690</v>
      </c>
      <c r="B202" s="172"/>
      <c r="C202" s="172" t="s">
        <v>691</v>
      </c>
      <c r="G202" t="s">
        <v>337</v>
      </c>
      <c r="H202" s="171">
        <v>9.09</v>
      </c>
    </row>
    <row r="203" ht="28" spans="1:8">
      <c r="A203" s="172" t="s">
        <v>692</v>
      </c>
      <c r="B203" s="172"/>
      <c r="C203" s="172" t="s">
        <v>693</v>
      </c>
      <c r="G203" t="s">
        <v>337</v>
      </c>
      <c r="H203" s="171">
        <v>2.55</v>
      </c>
    </row>
    <row r="204" ht="28" spans="1:8">
      <c r="A204" s="172" t="s">
        <v>694</v>
      </c>
      <c r="B204" s="172"/>
      <c r="C204" s="172" t="s">
        <v>695</v>
      </c>
      <c r="G204" t="s">
        <v>337</v>
      </c>
      <c r="H204" s="171">
        <v>4.96</v>
      </c>
    </row>
    <row r="205" spans="1:3">
      <c r="A205" s="172">
        <v>8732</v>
      </c>
      <c r="B205" s="172"/>
      <c r="C205" s="172" t="s">
        <v>696</v>
      </c>
    </row>
    <row r="206" ht="28" spans="1:8">
      <c r="A206" s="172" t="s">
        <v>697</v>
      </c>
      <c r="B206" s="172"/>
      <c r="C206" s="172" t="s">
        <v>698</v>
      </c>
      <c r="G206" t="s">
        <v>439</v>
      </c>
      <c r="H206" s="171">
        <v>8.57</v>
      </c>
    </row>
    <row r="207" ht="28" spans="1:8">
      <c r="A207" s="172" t="s">
        <v>699</v>
      </c>
      <c r="B207" s="172"/>
      <c r="C207" s="172" t="s">
        <v>700</v>
      </c>
      <c r="G207" t="s">
        <v>439</v>
      </c>
      <c r="H207" s="171">
        <v>7.5</v>
      </c>
    </row>
    <row r="208" ht="28" spans="1:8">
      <c r="A208" s="172" t="s">
        <v>701</v>
      </c>
      <c r="B208" s="172"/>
      <c r="C208" s="172" t="s">
        <v>702</v>
      </c>
      <c r="G208" t="s">
        <v>439</v>
      </c>
      <c r="H208" s="171">
        <v>8.03</v>
      </c>
    </row>
    <row r="209" ht="28" spans="1:8">
      <c r="A209" s="172" t="s">
        <v>703</v>
      </c>
      <c r="B209" s="172"/>
      <c r="C209" s="172" t="s">
        <v>704</v>
      </c>
      <c r="G209" t="s">
        <v>439</v>
      </c>
      <c r="H209" s="171">
        <v>7.09</v>
      </c>
    </row>
    <row r="210" ht="28" spans="1:8">
      <c r="A210" s="172" t="s">
        <v>705</v>
      </c>
      <c r="B210" s="172"/>
      <c r="C210" s="172" t="s">
        <v>706</v>
      </c>
      <c r="G210" t="s">
        <v>439</v>
      </c>
      <c r="H210" s="171">
        <v>10.04</v>
      </c>
    </row>
    <row r="211" ht="28" spans="1:8">
      <c r="A211" s="172" t="s">
        <v>707</v>
      </c>
      <c r="B211" s="172"/>
      <c r="C211" s="172" t="s">
        <v>708</v>
      </c>
      <c r="G211" t="s">
        <v>439</v>
      </c>
      <c r="H211" s="171">
        <v>8.7</v>
      </c>
    </row>
    <row r="212" ht="28" spans="1:8">
      <c r="A212" s="172" t="s">
        <v>709</v>
      </c>
      <c r="B212" s="172"/>
      <c r="C212" s="172" t="s">
        <v>710</v>
      </c>
      <c r="G212" t="s">
        <v>439</v>
      </c>
      <c r="H212" s="171">
        <v>6.96</v>
      </c>
    </row>
    <row r="213" ht="28" spans="1:8">
      <c r="A213" s="172" t="s">
        <v>711</v>
      </c>
      <c r="B213" s="172"/>
      <c r="C213" s="172" t="s">
        <v>712</v>
      </c>
      <c r="G213" t="s">
        <v>439</v>
      </c>
      <c r="H213" s="171">
        <v>8.7</v>
      </c>
    </row>
    <row r="214" spans="1:8">
      <c r="A214" s="172" t="s">
        <v>713</v>
      </c>
      <c r="B214" s="172"/>
      <c r="C214" s="172" t="s">
        <v>714</v>
      </c>
      <c r="G214" t="s">
        <v>439</v>
      </c>
      <c r="H214" s="171">
        <v>7.63</v>
      </c>
    </row>
    <row r="215" ht="42" spans="1:8">
      <c r="A215" s="172" t="s">
        <v>715</v>
      </c>
      <c r="B215" s="172"/>
      <c r="C215" s="172" t="s">
        <v>716</v>
      </c>
      <c r="G215" t="s">
        <v>439</v>
      </c>
      <c r="H215" s="171">
        <v>2.89</v>
      </c>
    </row>
    <row r="216" ht="42" spans="1:8">
      <c r="A216" s="172" t="s">
        <v>717</v>
      </c>
      <c r="B216" s="172"/>
      <c r="C216" s="172" t="s">
        <v>718</v>
      </c>
      <c r="G216" t="s">
        <v>439</v>
      </c>
      <c r="H216" s="171">
        <v>4.33</v>
      </c>
    </row>
    <row r="217" spans="1:3">
      <c r="A217" s="172">
        <v>8733</v>
      </c>
      <c r="B217" s="172"/>
      <c r="C217" s="172" t="s">
        <v>719</v>
      </c>
    </row>
    <row r="218" ht="28" spans="1:8">
      <c r="A218" s="172" t="s">
        <v>720</v>
      </c>
      <c r="B218" s="172"/>
      <c r="C218" s="172" t="s">
        <v>721</v>
      </c>
      <c r="G218" t="s">
        <v>439</v>
      </c>
      <c r="H218" s="171">
        <v>37.03</v>
      </c>
    </row>
    <row r="219" ht="28" spans="1:8">
      <c r="A219" s="172" t="s">
        <v>722</v>
      </c>
      <c r="B219" s="172"/>
      <c r="C219" s="172" t="s">
        <v>723</v>
      </c>
      <c r="G219" t="s">
        <v>439</v>
      </c>
      <c r="H219" s="171">
        <v>83.37</v>
      </c>
    </row>
    <row r="220" ht="28" spans="1:8">
      <c r="A220" s="172" t="s">
        <v>724</v>
      </c>
      <c r="B220" s="172"/>
      <c r="C220" s="172" t="s">
        <v>725</v>
      </c>
      <c r="G220" t="s">
        <v>439</v>
      </c>
      <c r="H220" s="171">
        <v>110.48</v>
      </c>
    </row>
    <row r="221" spans="1:8">
      <c r="A221" s="172" t="s">
        <v>726</v>
      </c>
      <c r="B221" s="172"/>
      <c r="C221" s="172" t="s">
        <v>727</v>
      </c>
      <c r="G221" t="s">
        <v>439</v>
      </c>
      <c r="H221" s="171">
        <v>63.2</v>
      </c>
    </row>
    <row r="222" spans="1:3">
      <c r="A222" s="172">
        <v>8734</v>
      </c>
      <c r="B222" s="172"/>
      <c r="C222" s="172" t="s">
        <v>728</v>
      </c>
    </row>
    <row r="223" spans="1:8">
      <c r="A223" s="172" t="s">
        <v>729</v>
      </c>
      <c r="B223" s="172"/>
      <c r="C223" s="172" t="s">
        <v>730</v>
      </c>
      <c r="G223" t="s">
        <v>337</v>
      </c>
      <c r="H223" s="171">
        <v>21.31</v>
      </c>
    </row>
    <row r="224" spans="1:8">
      <c r="A224" s="172" t="s">
        <v>731</v>
      </c>
      <c r="B224" s="172"/>
      <c r="C224" s="172" t="s">
        <v>732</v>
      </c>
      <c r="G224" t="s">
        <v>337</v>
      </c>
      <c r="H224" s="171">
        <v>12.12</v>
      </c>
    </row>
    <row r="225" spans="1:3">
      <c r="A225" s="172">
        <v>8735</v>
      </c>
      <c r="B225" s="172"/>
      <c r="C225" s="172" t="s">
        <v>733</v>
      </c>
    </row>
    <row r="226" spans="1:8">
      <c r="A226" s="172" t="s">
        <v>734</v>
      </c>
      <c r="B226" s="172"/>
      <c r="C226" s="172" t="s">
        <v>735</v>
      </c>
      <c r="G226" t="s">
        <v>439</v>
      </c>
      <c r="H226" s="171">
        <v>63.2</v>
      </c>
    </row>
    <row r="227" ht="28" spans="1:8">
      <c r="A227" s="172" t="s">
        <v>736</v>
      </c>
      <c r="B227" s="172"/>
      <c r="C227" s="172" t="s">
        <v>737</v>
      </c>
      <c r="G227" t="s">
        <v>439</v>
      </c>
      <c r="H227" s="171">
        <v>5.33</v>
      </c>
    </row>
    <row r="228" ht="28" spans="1:8">
      <c r="A228" s="172" t="s">
        <v>738</v>
      </c>
      <c r="B228" s="172"/>
      <c r="C228" s="172" t="s">
        <v>739</v>
      </c>
      <c r="G228" t="s">
        <v>439</v>
      </c>
      <c r="H228" s="171">
        <v>4.44</v>
      </c>
    </row>
    <row r="229" spans="1:8">
      <c r="A229" s="172" t="s">
        <v>740</v>
      </c>
      <c r="B229" s="172"/>
      <c r="C229" s="172" t="s">
        <v>741</v>
      </c>
      <c r="G229" t="s">
        <v>439</v>
      </c>
      <c r="H229" s="171">
        <v>4.16</v>
      </c>
    </row>
    <row r="230" spans="1:8">
      <c r="A230" s="172" t="s">
        <v>742</v>
      </c>
      <c r="B230" s="172"/>
      <c r="C230" s="172" t="s">
        <v>743</v>
      </c>
      <c r="G230" t="s">
        <v>439</v>
      </c>
      <c r="H230" s="171">
        <v>2.39</v>
      </c>
    </row>
    <row r="231" spans="1:8">
      <c r="A231" s="172" t="s">
        <v>744</v>
      </c>
      <c r="B231" s="172"/>
      <c r="C231" s="172" t="s">
        <v>745</v>
      </c>
      <c r="G231" t="s">
        <v>439</v>
      </c>
      <c r="H231" s="171">
        <v>45.79</v>
      </c>
    </row>
    <row r="232" spans="1:8">
      <c r="A232" s="172" t="s">
        <v>746</v>
      </c>
      <c r="B232" s="172"/>
      <c r="C232" s="172" t="s">
        <v>747</v>
      </c>
      <c r="G232" t="s">
        <v>439</v>
      </c>
      <c r="H232" s="171">
        <v>63.2</v>
      </c>
    </row>
    <row r="233" spans="1:8">
      <c r="A233" s="172" t="s">
        <v>748</v>
      </c>
      <c r="B233" s="172"/>
      <c r="C233" s="172" t="s">
        <v>749</v>
      </c>
      <c r="G233" t="s">
        <v>439</v>
      </c>
      <c r="H233" s="171">
        <v>41.11</v>
      </c>
    </row>
    <row r="234" spans="1:3">
      <c r="A234" s="172">
        <v>8736</v>
      </c>
      <c r="B234" s="172"/>
      <c r="C234" s="172" t="s">
        <v>750</v>
      </c>
    </row>
    <row r="235" ht="28" spans="1:8">
      <c r="A235" s="172" t="s">
        <v>751</v>
      </c>
      <c r="B235" s="172"/>
      <c r="C235" s="172" t="s">
        <v>752</v>
      </c>
      <c r="G235" t="s">
        <v>337</v>
      </c>
      <c r="H235" s="171">
        <v>100.89</v>
      </c>
    </row>
    <row r="236" ht="28" spans="1:8">
      <c r="A236" s="172" t="s">
        <v>753</v>
      </c>
      <c r="B236" s="172"/>
      <c r="C236" s="172" t="s">
        <v>754</v>
      </c>
      <c r="G236" t="s">
        <v>337</v>
      </c>
      <c r="H236" s="171">
        <v>67.98</v>
      </c>
    </row>
    <row r="237" spans="1:3">
      <c r="A237" s="172">
        <v>8666</v>
      </c>
      <c r="B237" s="172"/>
      <c r="C237" s="172" t="s">
        <v>755</v>
      </c>
    </row>
    <row r="238" spans="1:3">
      <c r="A238" s="172">
        <v>8737</v>
      </c>
      <c r="B238" s="172"/>
      <c r="C238" s="172" t="s">
        <v>756</v>
      </c>
    </row>
    <row r="239" ht="28" spans="1:8">
      <c r="A239" s="172" t="s">
        <v>757</v>
      </c>
      <c r="B239" s="172"/>
      <c r="C239" s="172" t="s">
        <v>758</v>
      </c>
      <c r="G239" t="s">
        <v>439</v>
      </c>
      <c r="H239" s="171">
        <v>205.97</v>
      </c>
    </row>
    <row r="240" spans="1:3">
      <c r="A240" s="172">
        <v>8738</v>
      </c>
      <c r="B240" s="172"/>
      <c r="C240" s="172" t="s">
        <v>759</v>
      </c>
    </row>
    <row r="241" spans="1:8">
      <c r="A241" s="172" t="s">
        <v>760</v>
      </c>
      <c r="B241" s="172"/>
      <c r="C241" s="172" t="s">
        <v>761</v>
      </c>
      <c r="G241" t="s">
        <v>340</v>
      </c>
      <c r="H241" s="171">
        <v>30.74</v>
      </c>
    </row>
    <row r="242" spans="1:8">
      <c r="A242" s="172" t="s">
        <v>762</v>
      </c>
      <c r="B242" s="172"/>
      <c r="C242" s="172" t="s">
        <v>763</v>
      </c>
      <c r="G242" t="s">
        <v>340</v>
      </c>
      <c r="H242" s="171">
        <v>35.62</v>
      </c>
    </row>
    <row r="243" spans="1:8">
      <c r="A243" s="172" t="s">
        <v>764</v>
      </c>
      <c r="B243" s="172"/>
      <c r="C243" s="172" t="s">
        <v>765</v>
      </c>
      <c r="G243" t="s">
        <v>340</v>
      </c>
      <c r="H243" s="171">
        <v>15.37</v>
      </c>
    </row>
    <row r="244" spans="1:8">
      <c r="A244" s="172" t="s">
        <v>766</v>
      </c>
      <c r="B244" s="172"/>
      <c r="C244" s="172" t="s">
        <v>767</v>
      </c>
      <c r="G244" t="s">
        <v>340</v>
      </c>
      <c r="H244" s="171">
        <v>17.81</v>
      </c>
    </row>
    <row r="245" ht="28" spans="1:8">
      <c r="A245" s="172" t="s">
        <v>768</v>
      </c>
      <c r="B245" s="172"/>
      <c r="C245" s="172" t="s">
        <v>769</v>
      </c>
      <c r="G245" t="s">
        <v>439</v>
      </c>
      <c r="H245" s="171">
        <v>145.7</v>
      </c>
    </row>
    <row r="246" ht="28" spans="1:8">
      <c r="A246" s="172" t="s">
        <v>770</v>
      </c>
      <c r="B246" s="172"/>
      <c r="C246" s="172" t="s">
        <v>771</v>
      </c>
      <c r="G246" t="s">
        <v>357</v>
      </c>
      <c r="H246" s="171">
        <v>165.48</v>
      </c>
    </row>
    <row r="247" ht="28" spans="1:8">
      <c r="A247" s="172" t="s">
        <v>772</v>
      </c>
      <c r="B247" s="172"/>
      <c r="C247" s="172" t="s">
        <v>773</v>
      </c>
      <c r="G247" t="s">
        <v>357</v>
      </c>
      <c r="H247" s="171">
        <v>174.73</v>
      </c>
    </row>
    <row r="248" ht="28" spans="1:8">
      <c r="A248" s="172" t="s">
        <v>774</v>
      </c>
      <c r="B248" s="172"/>
      <c r="C248" s="172" t="s">
        <v>775</v>
      </c>
      <c r="G248" t="s">
        <v>357</v>
      </c>
      <c r="H248" s="171">
        <v>204.84</v>
      </c>
    </row>
    <row r="249" ht="28" spans="1:8">
      <c r="A249" s="172" t="s">
        <v>776</v>
      </c>
      <c r="B249" s="172"/>
      <c r="C249" s="172" t="s">
        <v>777</v>
      </c>
      <c r="G249" t="s">
        <v>357</v>
      </c>
      <c r="H249" s="171">
        <v>236.77</v>
      </c>
    </row>
    <row r="250" ht="28" spans="1:8">
      <c r="A250" s="172" t="s">
        <v>778</v>
      </c>
      <c r="B250" s="172"/>
      <c r="C250" s="172" t="s">
        <v>779</v>
      </c>
      <c r="G250" t="s">
        <v>357</v>
      </c>
      <c r="H250" s="171">
        <v>256.63</v>
      </c>
    </row>
    <row r="251" ht="28" spans="1:8">
      <c r="A251" s="172" t="s">
        <v>780</v>
      </c>
      <c r="B251" s="172"/>
      <c r="C251" s="172" t="s">
        <v>781</v>
      </c>
      <c r="G251" t="s">
        <v>357</v>
      </c>
      <c r="H251" s="171">
        <v>299.53</v>
      </c>
    </row>
    <row r="252" ht="28" spans="1:8">
      <c r="A252" s="172" t="s">
        <v>782</v>
      </c>
      <c r="B252" s="172"/>
      <c r="C252" s="172" t="s">
        <v>783</v>
      </c>
      <c r="G252" t="s">
        <v>357</v>
      </c>
      <c r="H252" s="171">
        <v>267.14</v>
      </c>
    </row>
    <row r="253" ht="28" spans="1:8">
      <c r="A253" s="172" t="s">
        <v>784</v>
      </c>
      <c r="B253" s="172"/>
      <c r="C253" s="172" t="s">
        <v>785</v>
      </c>
      <c r="G253" t="s">
        <v>357</v>
      </c>
      <c r="H253" s="171">
        <v>322.74</v>
      </c>
    </row>
    <row r="254" ht="28" spans="1:8">
      <c r="A254" s="172" t="s">
        <v>786</v>
      </c>
      <c r="B254" s="172"/>
      <c r="C254" s="172" t="s">
        <v>787</v>
      </c>
      <c r="G254" t="s">
        <v>357</v>
      </c>
      <c r="H254" s="171">
        <v>362.33</v>
      </c>
    </row>
    <row r="255" ht="28" spans="1:8">
      <c r="A255" s="172" t="s">
        <v>788</v>
      </c>
      <c r="B255" s="172"/>
      <c r="C255" s="172" t="s">
        <v>789</v>
      </c>
      <c r="G255" t="s">
        <v>357</v>
      </c>
      <c r="H255" s="171">
        <v>424.06</v>
      </c>
    </row>
    <row r="256" ht="28" spans="1:8">
      <c r="A256" s="172" t="s">
        <v>790</v>
      </c>
      <c r="B256" s="172"/>
      <c r="C256" s="172" t="s">
        <v>791</v>
      </c>
      <c r="G256" t="s">
        <v>357</v>
      </c>
      <c r="H256" s="171">
        <v>517.11</v>
      </c>
    </row>
    <row r="257" ht="28" spans="1:8">
      <c r="A257" s="172" t="s">
        <v>792</v>
      </c>
      <c r="B257" s="172"/>
      <c r="C257" s="172" t="s">
        <v>793</v>
      </c>
      <c r="G257" t="s">
        <v>357</v>
      </c>
      <c r="H257" s="171">
        <v>129.01</v>
      </c>
    </row>
    <row r="258" ht="28" spans="1:8">
      <c r="A258" s="172" t="s">
        <v>794</v>
      </c>
      <c r="B258" s="172"/>
      <c r="C258" s="172" t="s">
        <v>795</v>
      </c>
      <c r="G258" t="s">
        <v>357</v>
      </c>
      <c r="H258" s="171">
        <v>156.96</v>
      </c>
    </row>
    <row r="259" ht="28" spans="1:8">
      <c r="A259" s="172" t="s">
        <v>796</v>
      </c>
      <c r="B259" s="172"/>
      <c r="C259" s="172" t="s">
        <v>797</v>
      </c>
      <c r="G259" t="s">
        <v>357</v>
      </c>
      <c r="H259" s="171">
        <v>176.68</v>
      </c>
    </row>
    <row r="260" ht="28" spans="1:8">
      <c r="A260" s="172" t="s">
        <v>798</v>
      </c>
      <c r="B260" s="172"/>
      <c r="C260" s="172" t="s">
        <v>799</v>
      </c>
      <c r="G260" t="s">
        <v>357</v>
      </c>
      <c r="H260" s="171">
        <v>208.54</v>
      </c>
    </row>
    <row r="261" ht="28" spans="1:8">
      <c r="A261" s="172" t="s">
        <v>800</v>
      </c>
      <c r="B261" s="172"/>
      <c r="C261" s="172" t="s">
        <v>801</v>
      </c>
      <c r="G261" t="s">
        <v>357</v>
      </c>
      <c r="H261" s="171">
        <v>255.73</v>
      </c>
    </row>
    <row r="262" ht="28" spans="1:8">
      <c r="A262" s="172" t="s">
        <v>802</v>
      </c>
      <c r="B262" s="172"/>
      <c r="C262" s="172" t="s">
        <v>803</v>
      </c>
      <c r="G262" t="s">
        <v>340</v>
      </c>
      <c r="H262" s="171">
        <v>72.3</v>
      </c>
    </row>
    <row r="263" ht="28" spans="1:8">
      <c r="A263" s="172" t="s">
        <v>804</v>
      </c>
      <c r="B263" s="172"/>
      <c r="C263" s="172" t="s">
        <v>805</v>
      </c>
      <c r="G263" t="s">
        <v>340</v>
      </c>
      <c r="H263" s="171">
        <v>164.5</v>
      </c>
    </row>
    <row r="264" ht="28" spans="1:8">
      <c r="A264" s="172" t="s">
        <v>806</v>
      </c>
      <c r="B264" s="172"/>
      <c r="C264" s="172" t="s">
        <v>807</v>
      </c>
      <c r="G264" t="s">
        <v>340</v>
      </c>
      <c r="H264" s="171">
        <v>196</v>
      </c>
    </row>
    <row r="265" ht="28" spans="1:8">
      <c r="A265" s="172" t="s">
        <v>808</v>
      </c>
      <c r="B265" s="172"/>
      <c r="C265" s="172" t="s">
        <v>809</v>
      </c>
      <c r="G265" t="s">
        <v>340</v>
      </c>
      <c r="H265" s="171">
        <v>82.25</v>
      </c>
    </row>
    <row r="266" ht="28" spans="1:8">
      <c r="A266" s="172" t="s">
        <v>810</v>
      </c>
      <c r="B266" s="172"/>
      <c r="C266" s="172" t="s">
        <v>811</v>
      </c>
      <c r="G266" t="s">
        <v>340</v>
      </c>
      <c r="H266" s="171">
        <v>98</v>
      </c>
    </row>
    <row r="267" ht="28" spans="1:8">
      <c r="A267" s="172" t="s">
        <v>812</v>
      </c>
      <c r="B267" s="172"/>
      <c r="C267" s="172" t="s">
        <v>813</v>
      </c>
      <c r="G267" t="s">
        <v>357</v>
      </c>
      <c r="H267" s="171">
        <v>238.23</v>
      </c>
    </row>
    <row r="268" spans="1:8">
      <c r="A268" s="172" t="s">
        <v>814</v>
      </c>
      <c r="B268" s="172"/>
      <c r="C268" s="172" t="s">
        <v>815</v>
      </c>
      <c r="G268" t="s">
        <v>439</v>
      </c>
      <c r="H268" s="171">
        <v>312.06</v>
      </c>
    </row>
    <row r="269" ht="28" spans="1:8">
      <c r="A269" s="172" t="s">
        <v>816</v>
      </c>
      <c r="B269" s="172"/>
      <c r="C269" s="172" t="s">
        <v>817</v>
      </c>
      <c r="G269" t="s">
        <v>357</v>
      </c>
      <c r="H269" s="171">
        <v>33.5</v>
      </c>
    </row>
    <row r="270" ht="28" spans="1:8">
      <c r="A270" s="172" t="s">
        <v>818</v>
      </c>
      <c r="B270" s="172"/>
      <c r="C270" s="172" t="s">
        <v>819</v>
      </c>
      <c r="G270" t="s">
        <v>357</v>
      </c>
      <c r="H270" s="171">
        <v>46.92</v>
      </c>
    </row>
    <row r="271" ht="28" spans="1:8">
      <c r="A271" s="172" t="s">
        <v>820</v>
      </c>
      <c r="B271" s="172"/>
      <c r="C271" s="172" t="s">
        <v>821</v>
      </c>
      <c r="G271" t="s">
        <v>357</v>
      </c>
      <c r="H271" s="171">
        <v>64.33</v>
      </c>
    </row>
    <row r="272" ht="28" spans="1:8">
      <c r="A272" s="172" t="s">
        <v>822</v>
      </c>
      <c r="B272" s="172"/>
      <c r="C272" s="172" t="s">
        <v>823</v>
      </c>
      <c r="G272" t="s">
        <v>357</v>
      </c>
      <c r="H272" s="171">
        <v>85.59</v>
      </c>
    </row>
    <row r="273" ht="28" spans="1:8">
      <c r="A273" s="172" t="s">
        <v>824</v>
      </c>
      <c r="B273" s="172"/>
      <c r="C273" s="172" t="s">
        <v>825</v>
      </c>
      <c r="G273" t="s">
        <v>357</v>
      </c>
      <c r="H273" s="171">
        <v>139.72</v>
      </c>
    </row>
    <row r="274" spans="1:8">
      <c r="A274" s="172" t="s">
        <v>826</v>
      </c>
      <c r="B274" s="172"/>
      <c r="C274" s="172" t="s">
        <v>827</v>
      </c>
      <c r="G274" t="s">
        <v>357</v>
      </c>
      <c r="H274" s="171">
        <v>38.2</v>
      </c>
    </row>
    <row r="275" ht="28" spans="1:8">
      <c r="A275" s="172" t="s">
        <v>828</v>
      </c>
      <c r="B275" s="172"/>
      <c r="C275" s="172" t="s">
        <v>829</v>
      </c>
      <c r="G275" t="s">
        <v>357</v>
      </c>
      <c r="H275" s="171">
        <v>75.11</v>
      </c>
    </row>
    <row r="276" spans="1:8">
      <c r="A276" s="172" t="s">
        <v>830</v>
      </c>
      <c r="B276" s="172"/>
      <c r="C276" s="172" t="s">
        <v>831</v>
      </c>
      <c r="G276" t="s">
        <v>357</v>
      </c>
      <c r="H276" s="171">
        <v>40.17</v>
      </c>
    </row>
    <row r="277" ht="28" spans="1:8">
      <c r="A277" s="172" t="s">
        <v>832</v>
      </c>
      <c r="B277" s="172"/>
      <c r="C277" s="172" t="s">
        <v>833</v>
      </c>
      <c r="G277" t="s">
        <v>357</v>
      </c>
      <c r="H277" s="171">
        <v>100.64</v>
      </c>
    </row>
    <row r="278" spans="1:8">
      <c r="A278" s="172" t="s">
        <v>834</v>
      </c>
      <c r="B278" s="172"/>
      <c r="C278" s="172" t="s">
        <v>835</v>
      </c>
      <c r="G278" t="s">
        <v>357</v>
      </c>
      <c r="H278" s="171">
        <v>41.56</v>
      </c>
    </row>
    <row r="279" ht="28" spans="1:8">
      <c r="A279" s="172" t="s">
        <v>836</v>
      </c>
      <c r="B279" s="172"/>
      <c r="C279" s="172" t="s">
        <v>837</v>
      </c>
      <c r="G279" t="s">
        <v>357</v>
      </c>
      <c r="H279" s="171">
        <v>126.82</v>
      </c>
    </row>
    <row r="280" spans="1:8">
      <c r="A280" s="172" t="s">
        <v>838</v>
      </c>
      <c r="B280" s="172"/>
      <c r="C280" s="172" t="s">
        <v>839</v>
      </c>
      <c r="G280" t="s">
        <v>357</v>
      </c>
      <c r="H280" s="171">
        <v>43.49</v>
      </c>
    </row>
    <row r="281" ht="42" spans="1:8">
      <c r="A281" s="172" t="s">
        <v>840</v>
      </c>
      <c r="B281" s="172"/>
      <c r="C281" s="172" t="s">
        <v>841</v>
      </c>
      <c r="G281" t="s">
        <v>357</v>
      </c>
      <c r="H281" s="171">
        <v>152.2</v>
      </c>
    </row>
    <row r="282" ht="28" spans="1:8">
      <c r="A282" s="172" t="s">
        <v>842</v>
      </c>
      <c r="B282" s="172"/>
      <c r="C282" s="172" t="s">
        <v>843</v>
      </c>
      <c r="G282" t="s">
        <v>340</v>
      </c>
      <c r="H282" s="171">
        <v>8469.04</v>
      </c>
    </row>
    <row r="283" ht="28" spans="1:8">
      <c r="A283" s="172" t="s">
        <v>844</v>
      </c>
      <c r="B283" s="172"/>
      <c r="C283" s="172" t="s">
        <v>845</v>
      </c>
      <c r="G283" t="s">
        <v>846</v>
      </c>
      <c r="H283" s="171">
        <v>22.21</v>
      </c>
    </row>
    <row r="284" ht="28" spans="1:8">
      <c r="A284" s="172" t="s">
        <v>847</v>
      </c>
      <c r="B284" s="172"/>
      <c r="C284" s="172" t="s">
        <v>848</v>
      </c>
      <c r="G284" t="s">
        <v>340</v>
      </c>
      <c r="H284" s="171">
        <v>17410.12</v>
      </c>
    </row>
    <row r="285" ht="28" spans="1:8">
      <c r="A285" s="172" t="s">
        <v>849</v>
      </c>
      <c r="B285" s="172"/>
      <c r="C285" s="172" t="s">
        <v>850</v>
      </c>
      <c r="G285" t="s">
        <v>846</v>
      </c>
      <c r="H285" s="171">
        <v>22.21</v>
      </c>
    </row>
    <row r="286" ht="28" spans="1:8">
      <c r="A286" s="172" t="s">
        <v>851</v>
      </c>
      <c r="B286" s="172"/>
      <c r="C286" s="172" t="s">
        <v>852</v>
      </c>
      <c r="G286" t="s">
        <v>340</v>
      </c>
      <c r="H286" s="171">
        <v>4440.98</v>
      </c>
    </row>
    <row r="287" ht="28" spans="1:8">
      <c r="A287" s="172" t="s">
        <v>853</v>
      </c>
      <c r="B287" s="172"/>
      <c r="C287" s="172" t="s">
        <v>854</v>
      </c>
      <c r="G287" t="s">
        <v>846</v>
      </c>
      <c r="H287" s="171">
        <v>9.53</v>
      </c>
    </row>
    <row r="288" ht="28" spans="1:8">
      <c r="A288" s="172" t="s">
        <v>855</v>
      </c>
      <c r="B288" s="172"/>
      <c r="C288" s="172" t="s">
        <v>856</v>
      </c>
      <c r="G288" t="s">
        <v>340</v>
      </c>
      <c r="H288" s="171">
        <v>3607.9</v>
      </c>
    </row>
    <row r="289" ht="28" spans="1:8">
      <c r="A289" s="172" t="s">
        <v>857</v>
      </c>
      <c r="B289" s="172"/>
      <c r="C289" s="172" t="s">
        <v>858</v>
      </c>
      <c r="G289" t="s">
        <v>846</v>
      </c>
      <c r="H289" s="171">
        <v>20.66</v>
      </c>
    </row>
    <row r="290" ht="28" spans="1:8">
      <c r="A290" s="172" t="s">
        <v>859</v>
      </c>
      <c r="B290" s="172"/>
      <c r="C290" s="172" t="s">
        <v>860</v>
      </c>
      <c r="G290" t="s">
        <v>439</v>
      </c>
      <c r="H290" s="171">
        <v>85.08</v>
      </c>
    </row>
    <row r="291" spans="1:3">
      <c r="A291" s="172">
        <v>8739</v>
      </c>
      <c r="B291" s="172"/>
      <c r="C291" s="172" t="s">
        <v>861</v>
      </c>
    </row>
    <row r="292" ht="28" spans="1:8">
      <c r="A292" s="172" t="s">
        <v>862</v>
      </c>
      <c r="B292" s="172"/>
      <c r="C292" s="172" t="s">
        <v>863</v>
      </c>
      <c r="G292" t="s">
        <v>337</v>
      </c>
      <c r="H292" s="171">
        <v>67.02</v>
      </c>
    </row>
    <row r="293" ht="28" spans="1:8">
      <c r="A293" s="172" t="s">
        <v>864</v>
      </c>
      <c r="B293" s="172"/>
      <c r="C293" s="172" t="s">
        <v>865</v>
      </c>
      <c r="G293" t="s">
        <v>337</v>
      </c>
      <c r="H293" s="171">
        <v>60.65</v>
      </c>
    </row>
    <row r="294" spans="1:8">
      <c r="A294" s="172" t="s">
        <v>866</v>
      </c>
      <c r="B294" s="172"/>
      <c r="C294" s="172" t="s">
        <v>867</v>
      </c>
      <c r="G294" t="s">
        <v>337</v>
      </c>
      <c r="H294" s="171">
        <v>62.1</v>
      </c>
    </row>
    <row r="295" spans="1:3">
      <c r="A295" s="172">
        <v>8740</v>
      </c>
      <c r="B295" s="172"/>
      <c r="C295" s="172" t="s">
        <v>868</v>
      </c>
    </row>
    <row r="296" ht="28" spans="1:8">
      <c r="A296" s="172" t="s">
        <v>869</v>
      </c>
      <c r="B296" s="172"/>
      <c r="C296" s="172" t="s">
        <v>870</v>
      </c>
      <c r="G296" t="s">
        <v>439</v>
      </c>
      <c r="H296" s="171">
        <v>693.25</v>
      </c>
    </row>
    <row r="297" ht="28" spans="1:8">
      <c r="A297" s="172" t="s">
        <v>871</v>
      </c>
      <c r="B297" s="172"/>
      <c r="C297" s="172" t="s">
        <v>872</v>
      </c>
      <c r="G297" t="s">
        <v>439</v>
      </c>
      <c r="H297" s="171">
        <v>710.43</v>
      </c>
    </row>
    <row r="298" ht="28" spans="1:8">
      <c r="A298" s="172" t="s">
        <v>873</v>
      </c>
      <c r="B298" s="172"/>
      <c r="C298" s="172" t="s">
        <v>874</v>
      </c>
      <c r="G298" t="s">
        <v>439</v>
      </c>
      <c r="H298" s="171">
        <v>755.77</v>
      </c>
    </row>
    <row r="299" ht="28" spans="1:8">
      <c r="A299" s="172" t="s">
        <v>875</v>
      </c>
      <c r="B299" s="172"/>
      <c r="C299" s="172" t="s">
        <v>876</v>
      </c>
      <c r="G299" t="s">
        <v>439</v>
      </c>
      <c r="H299" s="171">
        <v>731.32</v>
      </c>
    </row>
    <row r="300" ht="28" spans="1:8">
      <c r="A300" s="172" t="s">
        <v>877</v>
      </c>
      <c r="B300" s="172"/>
      <c r="C300" s="172" t="s">
        <v>878</v>
      </c>
      <c r="G300" t="s">
        <v>439</v>
      </c>
      <c r="H300" s="171">
        <v>752.2</v>
      </c>
    </row>
    <row r="301" ht="28" spans="1:8">
      <c r="A301" s="172" t="s">
        <v>879</v>
      </c>
      <c r="B301" s="172"/>
      <c r="C301" s="172" t="s">
        <v>880</v>
      </c>
      <c r="G301" t="s">
        <v>439</v>
      </c>
      <c r="H301" s="171">
        <v>781.06</v>
      </c>
    </row>
    <row r="302" ht="28" spans="1:8">
      <c r="A302" s="172" t="s">
        <v>881</v>
      </c>
      <c r="B302" s="172"/>
      <c r="C302" s="172" t="s">
        <v>882</v>
      </c>
      <c r="G302" t="s">
        <v>439</v>
      </c>
      <c r="H302" s="171">
        <v>683.5</v>
      </c>
    </row>
    <row r="303" ht="28" spans="1:8">
      <c r="A303" s="172" t="s">
        <v>883</v>
      </c>
      <c r="B303" s="172"/>
      <c r="C303" s="172" t="s">
        <v>884</v>
      </c>
      <c r="G303" t="s">
        <v>439</v>
      </c>
      <c r="H303" s="171">
        <v>701.82</v>
      </c>
    </row>
    <row r="304" ht="28" spans="1:8">
      <c r="A304" s="172" t="s">
        <v>885</v>
      </c>
      <c r="B304" s="172"/>
      <c r="C304" s="172" t="s">
        <v>886</v>
      </c>
      <c r="G304" t="s">
        <v>439</v>
      </c>
      <c r="H304" s="171">
        <v>718.31</v>
      </c>
    </row>
    <row r="305" ht="28" spans="1:8">
      <c r="A305" s="172" t="s">
        <v>887</v>
      </c>
      <c r="B305" s="172"/>
      <c r="C305" s="172" t="s">
        <v>888</v>
      </c>
      <c r="G305" t="s">
        <v>439</v>
      </c>
      <c r="H305" s="171">
        <v>735.25</v>
      </c>
    </row>
    <row r="306" ht="28" spans="1:8">
      <c r="A306" s="172" t="s">
        <v>889</v>
      </c>
      <c r="B306" s="172"/>
      <c r="C306" s="172" t="s">
        <v>890</v>
      </c>
      <c r="G306" t="s">
        <v>439</v>
      </c>
      <c r="H306" s="171">
        <v>752.64</v>
      </c>
    </row>
    <row r="307" ht="28" spans="1:8">
      <c r="A307" s="172" t="s">
        <v>891</v>
      </c>
      <c r="B307" s="172"/>
      <c r="C307" s="172" t="s">
        <v>892</v>
      </c>
      <c r="G307" t="s">
        <v>439</v>
      </c>
      <c r="H307" s="171">
        <v>660.83</v>
      </c>
    </row>
    <row r="308" ht="28" spans="1:8">
      <c r="A308" s="172" t="s">
        <v>893</v>
      </c>
      <c r="B308" s="172"/>
      <c r="C308" s="172" t="s">
        <v>894</v>
      </c>
      <c r="G308" t="s">
        <v>439</v>
      </c>
      <c r="H308" s="171">
        <v>670.14</v>
      </c>
    </row>
    <row r="309" spans="1:3">
      <c r="A309" s="172">
        <v>8741</v>
      </c>
      <c r="B309" s="172"/>
      <c r="C309" s="172" t="s">
        <v>895</v>
      </c>
    </row>
    <row r="310" ht="28" spans="1:8">
      <c r="A310" s="172" t="s">
        <v>896</v>
      </c>
      <c r="B310" s="172"/>
      <c r="C310" s="172" t="s">
        <v>897</v>
      </c>
      <c r="G310" t="s">
        <v>439</v>
      </c>
      <c r="H310" s="171">
        <v>710.31</v>
      </c>
    </row>
    <row r="311" ht="28" spans="1:8">
      <c r="A311" s="172" t="s">
        <v>898</v>
      </c>
      <c r="B311" s="172"/>
      <c r="C311" s="172" t="s">
        <v>899</v>
      </c>
      <c r="G311" t="s">
        <v>439</v>
      </c>
      <c r="H311" s="171">
        <v>730.46</v>
      </c>
    </row>
    <row r="312" ht="28" spans="1:8">
      <c r="A312" s="172" t="s">
        <v>900</v>
      </c>
      <c r="B312" s="172"/>
      <c r="C312" s="172" t="s">
        <v>901</v>
      </c>
      <c r="G312" t="s">
        <v>439</v>
      </c>
      <c r="H312" s="171">
        <v>776.2</v>
      </c>
    </row>
    <row r="313" ht="28" spans="1:8">
      <c r="A313" s="172" t="s">
        <v>902</v>
      </c>
      <c r="B313" s="172"/>
      <c r="C313" s="172" t="s">
        <v>903</v>
      </c>
      <c r="G313" t="s">
        <v>439</v>
      </c>
      <c r="H313" s="171">
        <v>796.47</v>
      </c>
    </row>
    <row r="314" ht="28" spans="1:8">
      <c r="A314" s="172" t="s">
        <v>904</v>
      </c>
      <c r="B314" s="172"/>
      <c r="C314" s="172" t="s">
        <v>905</v>
      </c>
      <c r="G314" t="s">
        <v>439</v>
      </c>
      <c r="H314" s="171">
        <v>836.38</v>
      </c>
    </row>
    <row r="315" ht="28" spans="1:8">
      <c r="A315" s="172" t="s">
        <v>906</v>
      </c>
      <c r="B315" s="172"/>
      <c r="C315" s="172" t="s">
        <v>907</v>
      </c>
      <c r="G315" t="s">
        <v>439</v>
      </c>
      <c r="H315" s="171">
        <v>653.25</v>
      </c>
    </row>
    <row r="316" ht="28" spans="1:8">
      <c r="A316" s="172" t="s">
        <v>908</v>
      </c>
      <c r="B316" s="172"/>
      <c r="C316" s="172" t="s">
        <v>909</v>
      </c>
      <c r="G316" t="s">
        <v>439</v>
      </c>
      <c r="H316" s="171">
        <v>674.79</v>
      </c>
    </row>
    <row r="317" ht="28" spans="1:8">
      <c r="A317" s="172" t="s">
        <v>910</v>
      </c>
      <c r="B317" s="172"/>
      <c r="C317" s="172" t="s">
        <v>911</v>
      </c>
      <c r="G317" t="s">
        <v>439</v>
      </c>
      <c r="H317" s="171">
        <v>674</v>
      </c>
    </row>
    <row r="318" ht="28" spans="1:8">
      <c r="A318" s="172" t="s">
        <v>912</v>
      </c>
      <c r="B318" s="172"/>
      <c r="C318" s="172" t="s">
        <v>913</v>
      </c>
      <c r="G318" t="s">
        <v>439</v>
      </c>
      <c r="H318" s="171">
        <v>699.04</v>
      </c>
    </row>
    <row r="319" ht="28" spans="1:8">
      <c r="A319" s="172" t="s">
        <v>914</v>
      </c>
      <c r="B319" s="172"/>
      <c r="C319" s="172" t="s">
        <v>915</v>
      </c>
      <c r="G319" t="s">
        <v>439</v>
      </c>
      <c r="H319" s="171">
        <v>648.15</v>
      </c>
    </row>
    <row r="320" spans="1:3">
      <c r="A320" s="172">
        <v>8667</v>
      </c>
      <c r="B320" s="172"/>
      <c r="C320" s="172" t="s">
        <v>916</v>
      </c>
    </row>
    <row r="321" spans="1:3">
      <c r="A321" s="172">
        <v>8742</v>
      </c>
      <c r="B321" s="172"/>
      <c r="C321" s="172" t="s">
        <v>917</v>
      </c>
    </row>
    <row r="322" ht="28" spans="1:8">
      <c r="A322" s="172" t="s">
        <v>918</v>
      </c>
      <c r="B322" s="172"/>
      <c r="C322" s="172" t="s">
        <v>919</v>
      </c>
      <c r="G322" t="s">
        <v>439</v>
      </c>
      <c r="H322" s="171">
        <v>532.47</v>
      </c>
    </row>
    <row r="323" ht="28" spans="1:8">
      <c r="A323" s="172" t="s">
        <v>920</v>
      </c>
      <c r="B323" s="172"/>
      <c r="C323" s="172" t="s">
        <v>921</v>
      </c>
      <c r="G323" t="s">
        <v>439</v>
      </c>
      <c r="H323" s="171">
        <v>412.18</v>
      </c>
    </row>
    <row r="324" ht="28" spans="1:8">
      <c r="A324" s="172" t="s">
        <v>922</v>
      </c>
      <c r="B324" s="172"/>
      <c r="C324" s="172" t="s">
        <v>923</v>
      </c>
      <c r="G324" t="s">
        <v>439</v>
      </c>
      <c r="H324" s="171">
        <v>439.52</v>
      </c>
    </row>
    <row r="325" spans="1:3">
      <c r="A325" s="172">
        <v>8744</v>
      </c>
      <c r="B325" s="172"/>
      <c r="C325" s="172" t="s">
        <v>924</v>
      </c>
    </row>
    <row r="326" spans="1:8">
      <c r="A326" s="172" t="s">
        <v>925</v>
      </c>
      <c r="B326" s="172"/>
      <c r="C326" s="172" t="s">
        <v>926</v>
      </c>
      <c r="G326" t="s">
        <v>439</v>
      </c>
      <c r="H326" s="171">
        <v>197.7</v>
      </c>
    </row>
    <row r="327" spans="1:8">
      <c r="A327" s="172" t="s">
        <v>927</v>
      </c>
      <c r="B327" s="172"/>
      <c r="C327" s="172" t="s">
        <v>928</v>
      </c>
      <c r="G327" t="s">
        <v>439</v>
      </c>
      <c r="H327" s="171">
        <v>186.99</v>
      </c>
    </row>
    <row r="328" spans="1:8">
      <c r="A328" s="172" t="s">
        <v>929</v>
      </c>
      <c r="B328" s="172"/>
      <c r="C328" s="172" t="s">
        <v>930</v>
      </c>
      <c r="G328" t="s">
        <v>439</v>
      </c>
      <c r="H328" s="171">
        <v>543.87</v>
      </c>
    </row>
    <row r="329" spans="1:8">
      <c r="A329" s="172" t="s">
        <v>931</v>
      </c>
      <c r="B329" s="172"/>
      <c r="C329" s="172" t="s">
        <v>932</v>
      </c>
      <c r="G329" t="s">
        <v>439</v>
      </c>
      <c r="H329" s="171">
        <v>322.25</v>
      </c>
    </row>
    <row r="330" spans="1:3">
      <c r="A330" s="172">
        <v>8745</v>
      </c>
      <c r="B330" s="172"/>
      <c r="C330" s="172" t="s">
        <v>933</v>
      </c>
    </row>
    <row r="331" ht="28" spans="1:8">
      <c r="A331" s="172" t="s">
        <v>934</v>
      </c>
      <c r="B331" s="172"/>
      <c r="C331" s="172" t="s">
        <v>935</v>
      </c>
      <c r="G331" t="s">
        <v>439</v>
      </c>
      <c r="H331" s="171">
        <v>241.2</v>
      </c>
    </row>
    <row r="332" spans="1:8">
      <c r="A332" s="172" t="s">
        <v>936</v>
      </c>
      <c r="B332" s="172"/>
      <c r="C332" s="172" t="s">
        <v>937</v>
      </c>
      <c r="G332" t="s">
        <v>439</v>
      </c>
      <c r="H332" s="171">
        <v>168.05</v>
      </c>
    </row>
    <row r="333" spans="1:3">
      <c r="A333" s="172">
        <v>8668</v>
      </c>
      <c r="B333" s="172"/>
      <c r="C333" s="172" t="s">
        <v>938</v>
      </c>
    </row>
    <row r="334" spans="1:3">
      <c r="A334" s="172">
        <v>8746</v>
      </c>
      <c r="B334" s="172"/>
      <c r="C334" s="172" t="s">
        <v>939</v>
      </c>
    </row>
    <row r="335" ht="28" spans="1:8">
      <c r="A335" s="172" t="s">
        <v>940</v>
      </c>
      <c r="B335" s="172"/>
      <c r="C335" s="172" t="s">
        <v>941</v>
      </c>
      <c r="G335" t="s">
        <v>337</v>
      </c>
      <c r="H335" s="171">
        <v>26.21</v>
      </c>
    </row>
    <row r="336" ht="28" spans="1:8">
      <c r="A336" s="172" t="s">
        <v>942</v>
      </c>
      <c r="B336" s="172"/>
      <c r="C336" s="172" t="s">
        <v>943</v>
      </c>
      <c r="G336" t="s">
        <v>337</v>
      </c>
      <c r="H336" s="171">
        <v>13.4</v>
      </c>
    </row>
    <row r="337" ht="28" spans="1:8">
      <c r="A337" s="172" t="s">
        <v>944</v>
      </c>
      <c r="B337" s="172"/>
      <c r="C337" s="172" t="s">
        <v>945</v>
      </c>
      <c r="G337" t="s">
        <v>337</v>
      </c>
      <c r="H337" s="171">
        <v>17.05</v>
      </c>
    </row>
    <row r="338" ht="28" spans="1:8">
      <c r="A338" s="172" t="s">
        <v>946</v>
      </c>
      <c r="B338" s="172"/>
      <c r="C338" s="172" t="s">
        <v>947</v>
      </c>
      <c r="G338" t="s">
        <v>337</v>
      </c>
      <c r="H338" s="171">
        <v>18.8</v>
      </c>
    </row>
    <row r="339" spans="1:8">
      <c r="A339" s="172" t="s">
        <v>948</v>
      </c>
      <c r="B339" s="172"/>
      <c r="C339" s="172" t="s">
        <v>949</v>
      </c>
      <c r="G339" t="s">
        <v>950</v>
      </c>
      <c r="H339" s="171">
        <v>11.25</v>
      </c>
    </row>
    <row r="340" spans="1:8">
      <c r="A340" s="172" t="s">
        <v>951</v>
      </c>
      <c r="B340" s="172"/>
      <c r="C340" s="172" t="s">
        <v>952</v>
      </c>
      <c r="G340" t="s">
        <v>950</v>
      </c>
      <c r="H340" s="171">
        <v>10.81</v>
      </c>
    </row>
    <row r="341" spans="1:8">
      <c r="A341" s="172" t="s">
        <v>953</v>
      </c>
      <c r="B341" s="172"/>
      <c r="C341" s="172" t="s">
        <v>954</v>
      </c>
      <c r="G341" t="s">
        <v>950</v>
      </c>
      <c r="H341" s="171">
        <v>11.26</v>
      </c>
    </row>
    <row r="342" spans="1:8">
      <c r="A342" s="172" t="s">
        <v>955</v>
      </c>
      <c r="B342" s="172"/>
      <c r="C342" s="172" t="s">
        <v>956</v>
      </c>
      <c r="G342" t="s">
        <v>950</v>
      </c>
      <c r="H342" s="171">
        <v>11.57</v>
      </c>
    </row>
    <row r="343" spans="1:8">
      <c r="A343" s="172" t="s">
        <v>957</v>
      </c>
      <c r="B343" s="172"/>
      <c r="C343" s="172" t="s">
        <v>958</v>
      </c>
      <c r="G343" t="s">
        <v>950</v>
      </c>
      <c r="H343" s="171">
        <v>12.64</v>
      </c>
    </row>
    <row r="344" spans="1:8">
      <c r="A344" s="172" t="s">
        <v>959</v>
      </c>
      <c r="B344" s="172"/>
      <c r="C344" s="172" t="s">
        <v>960</v>
      </c>
      <c r="G344" t="s">
        <v>950</v>
      </c>
      <c r="H344" s="171">
        <v>13.77</v>
      </c>
    </row>
    <row r="345" spans="1:8">
      <c r="A345" s="172" t="s">
        <v>961</v>
      </c>
      <c r="B345" s="172"/>
      <c r="C345" s="172" t="s">
        <v>962</v>
      </c>
      <c r="G345" t="s">
        <v>950</v>
      </c>
      <c r="H345" s="171">
        <v>11.25</v>
      </c>
    </row>
    <row r="346" spans="1:8">
      <c r="A346" s="172" t="s">
        <v>963</v>
      </c>
      <c r="B346" s="172"/>
      <c r="C346" s="172" t="s">
        <v>964</v>
      </c>
      <c r="G346" t="s">
        <v>950</v>
      </c>
      <c r="H346" s="171">
        <v>11.31</v>
      </c>
    </row>
    <row r="347" spans="1:8">
      <c r="A347" s="172" t="s">
        <v>965</v>
      </c>
      <c r="B347" s="172"/>
      <c r="C347" s="172" t="s">
        <v>966</v>
      </c>
      <c r="G347" t="s">
        <v>950</v>
      </c>
      <c r="H347" s="171">
        <v>11.59</v>
      </c>
    </row>
    <row r="348" spans="1:8">
      <c r="A348" s="172" t="s">
        <v>967</v>
      </c>
      <c r="B348" s="172"/>
      <c r="C348" s="172" t="s">
        <v>968</v>
      </c>
      <c r="G348" t="s">
        <v>950</v>
      </c>
      <c r="H348" s="171">
        <v>11.38</v>
      </c>
    </row>
    <row r="349" spans="1:8">
      <c r="A349" s="172" t="s">
        <v>969</v>
      </c>
      <c r="B349" s="172"/>
      <c r="C349" s="172" t="s">
        <v>970</v>
      </c>
      <c r="G349" t="s">
        <v>950</v>
      </c>
      <c r="H349" s="171">
        <v>11.88</v>
      </c>
    </row>
    <row r="350" spans="1:8">
      <c r="A350" s="172" t="s">
        <v>971</v>
      </c>
      <c r="B350" s="172"/>
      <c r="C350" s="172" t="s">
        <v>972</v>
      </c>
      <c r="G350" t="s">
        <v>950</v>
      </c>
      <c r="H350" s="171">
        <v>11.83</v>
      </c>
    </row>
    <row r="351" spans="1:8">
      <c r="A351" s="172" t="s">
        <v>973</v>
      </c>
      <c r="B351" s="172"/>
      <c r="C351" s="172" t="s">
        <v>974</v>
      </c>
      <c r="G351" t="s">
        <v>950</v>
      </c>
      <c r="H351" s="171">
        <v>11.88</v>
      </c>
    </row>
    <row r="352" spans="1:3">
      <c r="A352" s="172">
        <v>8747</v>
      </c>
      <c r="B352" s="172"/>
      <c r="C352" s="172" t="s">
        <v>861</v>
      </c>
    </row>
    <row r="353" ht="28" spans="1:8">
      <c r="A353" s="172" t="s">
        <v>975</v>
      </c>
      <c r="B353" s="172"/>
      <c r="C353" s="172" t="s">
        <v>976</v>
      </c>
      <c r="G353" t="s">
        <v>337</v>
      </c>
      <c r="H353" s="171">
        <v>68.03</v>
      </c>
    </row>
    <row r="354" ht="28" spans="1:8">
      <c r="A354" s="172" t="s">
        <v>977</v>
      </c>
      <c r="B354" s="172"/>
      <c r="C354" s="172" t="s">
        <v>978</v>
      </c>
      <c r="G354" t="s">
        <v>337</v>
      </c>
      <c r="H354" s="171">
        <v>49.17</v>
      </c>
    </row>
    <row r="355" ht="28" spans="1:8">
      <c r="A355" s="172" t="s">
        <v>979</v>
      </c>
      <c r="B355" s="172"/>
      <c r="C355" s="172" t="s">
        <v>980</v>
      </c>
      <c r="G355" t="s">
        <v>337</v>
      </c>
      <c r="H355" s="171">
        <v>51.76</v>
      </c>
    </row>
    <row r="356" spans="1:8">
      <c r="A356" s="172" t="s">
        <v>981</v>
      </c>
      <c r="B356" s="172"/>
      <c r="C356" s="172" t="s">
        <v>982</v>
      </c>
      <c r="G356" t="s">
        <v>337</v>
      </c>
      <c r="H356" s="171">
        <v>57.22</v>
      </c>
    </row>
    <row r="357" spans="1:8">
      <c r="A357" s="172" t="s">
        <v>983</v>
      </c>
      <c r="B357" s="172"/>
      <c r="C357" s="172" t="s">
        <v>984</v>
      </c>
      <c r="G357" t="s">
        <v>337</v>
      </c>
      <c r="H357" s="171">
        <v>60.11</v>
      </c>
    </row>
    <row r="358" spans="1:8">
      <c r="A358" s="172" t="s">
        <v>985</v>
      </c>
      <c r="B358" s="172"/>
      <c r="C358" s="172" t="s">
        <v>986</v>
      </c>
      <c r="G358" t="s">
        <v>337</v>
      </c>
      <c r="H358" s="171">
        <v>62.15</v>
      </c>
    </row>
    <row r="359" ht="28" spans="1:8">
      <c r="A359" s="172" t="s">
        <v>987</v>
      </c>
      <c r="B359" s="172"/>
      <c r="C359" s="172" t="s">
        <v>988</v>
      </c>
      <c r="G359" t="s">
        <v>337</v>
      </c>
      <c r="H359" s="171">
        <v>128.53</v>
      </c>
    </row>
    <row r="360" ht="28" spans="1:8">
      <c r="A360" s="172" t="s">
        <v>989</v>
      </c>
      <c r="B360" s="172"/>
      <c r="C360" s="172" t="s">
        <v>990</v>
      </c>
      <c r="G360" t="s">
        <v>337</v>
      </c>
      <c r="H360" s="171">
        <v>105.17</v>
      </c>
    </row>
    <row r="361" ht="28" spans="1:8">
      <c r="A361" s="172" t="s">
        <v>991</v>
      </c>
      <c r="B361" s="172"/>
      <c r="C361" s="172" t="s">
        <v>992</v>
      </c>
      <c r="G361" t="s">
        <v>337</v>
      </c>
      <c r="H361" s="171">
        <v>86.49</v>
      </c>
    </row>
    <row r="362" spans="1:8">
      <c r="A362" s="172" t="s">
        <v>993</v>
      </c>
      <c r="B362" s="172"/>
      <c r="C362" s="172" t="s">
        <v>994</v>
      </c>
      <c r="G362" t="s">
        <v>337</v>
      </c>
      <c r="H362" s="171">
        <v>59.71</v>
      </c>
    </row>
    <row r="363" spans="1:8">
      <c r="A363" s="172" t="s">
        <v>995</v>
      </c>
      <c r="B363" s="172"/>
      <c r="C363" s="172" t="s">
        <v>996</v>
      </c>
      <c r="G363" t="s">
        <v>337</v>
      </c>
      <c r="H363" s="171">
        <v>46.83</v>
      </c>
    </row>
    <row r="364" ht="42" spans="1:8">
      <c r="A364" s="172" t="s">
        <v>997</v>
      </c>
      <c r="B364" s="172"/>
      <c r="C364" s="172" t="s">
        <v>998</v>
      </c>
      <c r="G364" t="s">
        <v>337</v>
      </c>
      <c r="H364" s="171">
        <v>115.51</v>
      </c>
    </row>
    <row r="365" ht="28" spans="1:8">
      <c r="A365" s="172" t="s">
        <v>999</v>
      </c>
      <c r="B365" s="172"/>
      <c r="C365" s="172" t="s">
        <v>1000</v>
      </c>
      <c r="G365" t="s">
        <v>337</v>
      </c>
      <c r="H365" s="171">
        <v>59.99</v>
      </c>
    </row>
    <row r="366" ht="28" spans="1:8">
      <c r="A366" s="172" t="s">
        <v>1001</v>
      </c>
      <c r="B366" s="172"/>
      <c r="C366" s="172" t="s">
        <v>1002</v>
      </c>
      <c r="G366" t="s">
        <v>337</v>
      </c>
      <c r="H366" s="171">
        <v>43.16</v>
      </c>
    </row>
    <row r="367" ht="28" spans="1:8">
      <c r="A367" s="172" t="s">
        <v>1003</v>
      </c>
      <c r="B367" s="172"/>
      <c r="C367" s="172" t="s">
        <v>1004</v>
      </c>
      <c r="G367" t="s">
        <v>337</v>
      </c>
      <c r="H367" s="171">
        <v>40.83</v>
      </c>
    </row>
    <row r="368" ht="28" spans="1:8">
      <c r="A368" s="172" t="s">
        <v>1005</v>
      </c>
      <c r="B368" s="172"/>
      <c r="C368" s="172" t="s">
        <v>1006</v>
      </c>
      <c r="G368" t="s">
        <v>337</v>
      </c>
      <c r="H368" s="171">
        <v>49.56</v>
      </c>
    </row>
    <row r="369" ht="28" spans="1:8">
      <c r="A369" s="172" t="s">
        <v>1007</v>
      </c>
      <c r="B369" s="172"/>
      <c r="C369" s="172" t="s">
        <v>1008</v>
      </c>
      <c r="G369" t="s">
        <v>337</v>
      </c>
      <c r="H369" s="171">
        <v>52.35</v>
      </c>
    </row>
    <row r="370" ht="28" spans="1:8">
      <c r="A370" s="172" t="s">
        <v>1009</v>
      </c>
      <c r="B370" s="172"/>
      <c r="C370" s="172" t="s">
        <v>1010</v>
      </c>
      <c r="G370" t="s">
        <v>337</v>
      </c>
      <c r="H370" s="171">
        <v>54.31</v>
      </c>
    </row>
    <row r="371" ht="28" spans="1:8">
      <c r="A371" s="172" t="s">
        <v>1011</v>
      </c>
      <c r="B371" s="172"/>
      <c r="C371" s="172" t="s">
        <v>1012</v>
      </c>
      <c r="G371" t="s">
        <v>337</v>
      </c>
      <c r="H371" s="171">
        <v>51.87</v>
      </c>
    </row>
    <row r="372" ht="28" spans="1:8">
      <c r="A372" s="172" t="s">
        <v>1013</v>
      </c>
      <c r="B372" s="172"/>
      <c r="C372" s="172" t="s">
        <v>1014</v>
      </c>
      <c r="G372" t="s">
        <v>337</v>
      </c>
      <c r="H372" s="171">
        <v>40.5</v>
      </c>
    </row>
    <row r="373" ht="28" spans="1:8">
      <c r="A373" s="172" t="s">
        <v>1015</v>
      </c>
      <c r="B373" s="172"/>
      <c r="C373" s="172" t="s">
        <v>1016</v>
      </c>
      <c r="G373" t="s">
        <v>662</v>
      </c>
      <c r="H373" s="171">
        <v>60.04</v>
      </c>
    </row>
    <row r="374" ht="28" spans="1:8">
      <c r="A374" s="172" t="s">
        <v>1017</v>
      </c>
      <c r="B374" s="172"/>
      <c r="C374" s="172" t="s">
        <v>1018</v>
      </c>
      <c r="G374" t="s">
        <v>662</v>
      </c>
      <c r="H374" s="171">
        <v>63.05</v>
      </c>
    </row>
    <row r="375" ht="28" spans="1:8">
      <c r="A375" s="172" t="s">
        <v>1019</v>
      </c>
      <c r="B375" s="172"/>
      <c r="C375" s="172" t="s">
        <v>1020</v>
      </c>
      <c r="G375" t="s">
        <v>337</v>
      </c>
      <c r="H375" s="171">
        <v>85</v>
      </c>
    </row>
    <row r="376" ht="28" spans="1:8">
      <c r="A376" s="172" t="s">
        <v>1021</v>
      </c>
      <c r="B376" s="172"/>
      <c r="C376" s="172" t="s">
        <v>1022</v>
      </c>
      <c r="G376" t="s">
        <v>337</v>
      </c>
      <c r="H376" s="171">
        <v>59.29</v>
      </c>
    </row>
    <row r="377" ht="28" spans="1:8">
      <c r="A377" s="172" t="s">
        <v>1023</v>
      </c>
      <c r="B377" s="172"/>
      <c r="C377" s="172" t="s">
        <v>1024</v>
      </c>
      <c r="G377" t="s">
        <v>337</v>
      </c>
      <c r="H377" s="171">
        <v>56.56</v>
      </c>
    </row>
    <row r="378" ht="28" spans="1:8">
      <c r="A378" s="172" t="s">
        <v>1025</v>
      </c>
      <c r="B378" s="172"/>
      <c r="C378" s="172" t="s">
        <v>1026</v>
      </c>
      <c r="G378" t="s">
        <v>337</v>
      </c>
      <c r="H378" s="171">
        <v>72.76</v>
      </c>
    </row>
    <row r="379" ht="28" spans="1:8">
      <c r="A379" s="172" t="s">
        <v>1027</v>
      </c>
      <c r="B379" s="172"/>
      <c r="C379" s="172" t="s">
        <v>1028</v>
      </c>
      <c r="G379" t="s">
        <v>337</v>
      </c>
      <c r="H379" s="171">
        <v>76.03</v>
      </c>
    </row>
    <row r="380" ht="28" spans="1:8">
      <c r="A380" s="172" t="s">
        <v>1029</v>
      </c>
      <c r="B380" s="172"/>
      <c r="C380" s="172" t="s">
        <v>1030</v>
      </c>
      <c r="G380" t="s">
        <v>337</v>
      </c>
      <c r="H380" s="171">
        <v>78.33</v>
      </c>
    </row>
    <row r="381" ht="28" spans="1:8">
      <c r="A381" s="172" t="s">
        <v>1031</v>
      </c>
      <c r="B381" s="172"/>
      <c r="C381" s="172" t="s">
        <v>1032</v>
      </c>
      <c r="G381" t="s">
        <v>337</v>
      </c>
      <c r="H381" s="171">
        <v>73.85</v>
      </c>
    </row>
    <row r="382" ht="28" spans="1:8">
      <c r="A382" s="172" t="s">
        <v>1033</v>
      </c>
      <c r="B382" s="172"/>
      <c r="C382" s="172" t="s">
        <v>1034</v>
      </c>
      <c r="G382" t="s">
        <v>337</v>
      </c>
      <c r="H382" s="171">
        <v>58.51</v>
      </c>
    </row>
    <row r="383" ht="28" spans="1:8">
      <c r="A383" s="172" t="s">
        <v>1035</v>
      </c>
      <c r="B383" s="172"/>
      <c r="C383" s="172" t="s">
        <v>1036</v>
      </c>
      <c r="G383" t="s">
        <v>337</v>
      </c>
      <c r="H383" s="171">
        <v>67.37</v>
      </c>
    </row>
    <row r="384" ht="28" spans="1:8">
      <c r="A384" s="172" t="s">
        <v>1037</v>
      </c>
      <c r="B384" s="172"/>
      <c r="C384" s="172" t="s">
        <v>1038</v>
      </c>
      <c r="G384" t="s">
        <v>337</v>
      </c>
      <c r="H384" s="171">
        <v>74.4</v>
      </c>
    </row>
    <row r="385" ht="28" spans="1:8">
      <c r="A385" s="172" t="s">
        <v>1039</v>
      </c>
      <c r="B385" s="172"/>
      <c r="C385" s="172" t="s">
        <v>1040</v>
      </c>
      <c r="G385" t="s">
        <v>337</v>
      </c>
      <c r="H385" s="171">
        <v>54.9</v>
      </c>
    </row>
    <row r="386" ht="28" spans="1:8">
      <c r="A386" s="172" t="s">
        <v>1041</v>
      </c>
      <c r="B386" s="172"/>
      <c r="C386" s="172" t="s">
        <v>1042</v>
      </c>
      <c r="G386" t="s">
        <v>337</v>
      </c>
      <c r="H386" s="171">
        <v>63.52</v>
      </c>
    </row>
    <row r="387" ht="28" spans="1:8">
      <c r="A387" s="172" t="s">
        <v>1043</v>
      </c>
      <c r="B387" s="172"/>
      <c r="C387" s="172" t="s">
        <v>1044</v>
      </c>
      <c r="G387" t="s">
        <v>337</v>
      </c>
      <c r="H387" s="171">
        <v>66.43</v>
      </c>
    </row>
    <row r="388" ht="28" spans="1:8">
      <c r="A388" s="172" t="s">
        <v>1045</v>
      </c>
      <c r="B388" s="172"/>
      <c r="C388" s="172" t="s">
        <v>1046</v>
      </c>
      <c r="G388" t="s">
        <v>337</v>
      </c>
      <c r="H388" s="171">
        <v>68.48</v>
      </c>
    </row>
    <row r="389" ht="28" spans="1:8">
      <c r="A389" s="172" t="s">
        <v>1047</v>
      </c>
      <c r="B389" s="172"/>
      <c r="C389" s="172" t="s">
        <v>1048</v>
      </c>
      <c r="G389" t="s">
        <v>337</v>
      </c>
      <c r="H389" s="171">
        <v>66.83</v>
      </c>
    </row>
    <row r="390" ht="28" spans="1:8">
      <c r="A390" s="172" t="s">
        <v>1049</v>
      </c>
      <c r="B390" s="172"/>
      <c r="C390" s="172" t="s">
        <v>1050</v>
      </c>
      <c r="G390" t="s">
        <v>337</v>
      </c>
      <c r="H390" s="171">
        <v>52.47</v>
      </c>
    </row>
    <row r="391" spans="1:3">
      <c r="A391" s="172">
        <v>8748</v>
      </c>
      <c r="B391" s="172"/>
      <c r="C391" s="172" t="s">
        <v>868</v>
      </c>
    </row>
    <row r="392" ht="28" spans="1:8">
      <c r="A392" s="172" t="s">
        <v>1051</v>
      </c>
      <c r="B392" s="172"/>
      <c r="C392" s="172" t="s">
        <v>1052</v>
      </c>
      <c r="G392" t="s">
        <v>439</v>
      </c>
      <c r="H392" s="171">
        <v>706.29</v>
      </c>
    </row>
    <row r="393" ht="28" spans="1:8">
      <c r="A393" s="172" t="s">
        <v>1053</v>
      </c>
      <c r="B393" s="172"/>
      <c r="C393" s="172" t="s">
        <v>1054</v>
      </c>
      <c r="G393" t="s">
        <v>439</v>
      </c>
      <c r="H393" s="171">
        <v>723.47</v>
      </c>
    </row>
    <row r="394" ht="28" spans="1:8">
      <c r="A394" s="172" t="s">
        <v>1055</v>
      </c>
      <c r="B394" s="172"/>
      <c r="C394" s="172" t="s">
        <v>1056</v>
      </c>
      <c r="G394" t="s">
        <v>439</v>
      </c>
      <c r="H394" s="171">
        <v>744.36</v>
      </c>
    </row>
    <row r="395" ht="28" spans="1:8">
      <c r="A395" s="172" t="s">
        <v>1057</v>
      </c>
      <c r="B395" s="172"/>
      <c r="C395" s="172" t="s">
        <v>1058</v>
      </c>
      <c r="G395" t="s">
        <v>439</v>
      </c>
      <c r="H395" s="171">
        <v>765.24</v>
      </c>
    </row>
    <row r="396" ht="28" spans="1:8">
      <c r="A396" s="172" t="s">
        <v>1059</v>
      </c>
      <c r="B396" s="172"/>
      <c r="C396" s="172" t="s">
        <v>1060</v>
      </c>
      <c r="G396" t="s">
        <v>439</v>
      </c>
      <c r="H396" s="171">
        <v>794.1</v>
      </c>
    </row>
    <row r="397" ht="28" spans="1:8">
      <c r="A397" s="172" t="s">
        <v>1061</v>
      </c>
      <c r="B397" s="172"/>
      <c r="C397" s="172" t="s">
        <v>1062</v>
      </c>
      <c r="G397" t="s">
        <v>439</v>
      </c>
      <c r="H397" s="171">
        <v>871.64</v>
      </c>
    </row>
    <row r="398" ht="28" spans="1:8">
      <c r="A398" s="172" t="s">
        <v>1063</v>
      </c>
      <c r="B398" s="172"/>
      <c r="C398" s="172" t="s">
        <v>1064</v>
      </c>
      <c r="G398" t="s">
        <v>439</v>
      </c>
      <c r="H398" s="171">
        <v>714.35</v>
      </c>
    </row>
    <row r="399" ht="28" spans="1:8">
      <c r="A399" s="172" t="s">
        <v>1065</v>
      </c>
      <c r="B399" s="172"/>
      <c r="C399" s="172" t="s">
        <v>1066</v>
      </c>
      <c r="G399" t="s">
        <v>439</v>
      </c>
      <c r="H399" s="171">
        <v>732.67</v>
      </c>
    </row>
    <row r="400" ht="28" spans="1:8">
      <c r="A400" s="172" t="s">
        <v>1067</v>
      </c>
      <c r="B400" s="172"/>
      <c r="C400" s="172" t="s">
        <v>1068</v>
      </c>
      <c r="G400" t="s">
        <v>439</v>
      </c>
      <c r="H400" s="171">
        <v>749.16</v>
      </c>
    </row>
    <row r="401" ht="28" spans="1:8">
      <c r="A401" s="172" t="s">
        <v>1069</v>
      </c>
      <c r="B401" s="172"/>
      <c r="C401" s="172" t="s">
        <v>1070</v>
      </c>
      <c r="G401" t="s">
        <v>439</v>
      </c>
      <c r="H401" s="171">
        <v>766.1</v>
      </c>
    </row>
    <row r="402" ht="28" spans="1:8">
      <c r="A402" s="172" t="s">
        <v>1071</v>
      </c>
      <c r="B402" s="172"/>
      <c r="C402" s="172" t="s">
        <v>1072</v>
      </c>
      <c r="G402" t="s">
        <v>439</v>
      </c>
      <c r="H402" s="171">
        <v>783.49</v>
      </c>
    </row>
    <row r="403" ht="28" spans="1:8">
      <c r="A403" s="172" t="s">
        <v>1073</v>
      </c>
      <c r="B403" s="172"/>
      <c r="C403" s="172" t="s">
        <v>1074</v>
      </c>
      <c r="G403" t="s">
        <v>439</v>
      </c>
      <c r="H403" s="171">
        <v>801.35</v>
      </c>
    </row>
    <row r="404" ht="28" spans="1:8">
      <c r="A404" s="172" t="s">
        <v>1075</v>
      </c>
      <c r="B404" s="172"/>
      <c r="C404" s="172" t="s">
        <v>1076</v>
      </c>
      <c r="G404" t="s">
        <v>439</v>
      </c>
      <c r="H404" s="171">
        <v>691.68</v>
      </c>
    </row>
    <row r="405" ht="28" spans="1:8">
      <c r="A405" s="172" t="s">
        <v>1077</v>
      </c>
      <c r="B405" s="172"/>
      <c r="C405" s="172" t="s">
        <v>1078</v>
      </c>
      <c r="G405" t="s">
        <v>439</v>
      </c>
      <c r="H405" s="171">
        <v>700.99</v>
      </c>
    </row>
    <row r="406" spans="1:3">
      <c r="A406" s="172">
        <v>8749</v>
      </c>
      <c r="B406" s="172"/>
      <c r="C406" s="172" t="s">
        <v>1079</v>
      </c>
    </row>
    <row r="407" ht="28" spans="1:8">
      <c r="A407" s="172" t="s">
        <v>1080</v>
      </c>
      <c r="B407" s="172"/>
      <c r="C407" s="172" t="s">
        <v>1081</v>
      </c>
      <c r="G407" t="s">
        <v>439</v>
      </c>
      <c r="H407" s="171">
        <v>767.42</v>
      </c>
    </row>
    <row r="408" ht="28" spans="1:8">
      <c r="A408" s="172" t="s">
        <v>1082</v>
      </c>
      <c r="B408" s="172"/>
      <c r="C408" s="172" t="s">
        <v>1083</v>
      </c>
      <c r="G408" t="s">
        <v>439</v>
      </c>
      <c r="H408" s="171">
        <v>781.28</v>
      </c>
    </row>
    <row r="409" ht="28" spans="1:8">
      <c r="A409" s="172" t="s">
        <v>1084</v>
      </c>
      <c r="B409" s="172"/>
      <c r="C409" s="172" t="s">
        <v>1085</v>
      </c>
      <c r="G409" t="s">
        <v>439</v>
      </c>
      <c r="H409" s="171">
        <v>800.18</v>
      </c>
    </row>
    <row r="410" ht="28" spans="1:8">
      <c r="A410" s="172" t="s">
        <v>1086</v>
      </c>
      <c r="B410" s="172"/>
      <c r="C410" s="172" t="s">
        <v>1087</v>
      </c>
      <c r="G410" t="s">
        <v>439</v>
      </c>
      <c r="H410" s="171">
        <v>816.55</v>
      </c>
    </row>
    <row r="411" ht="28" spans="1:8">
      <c r="A411" s="172" t="s">
        <v>1088</v>
      </c>
      <c r="B411" s="172"/>
      <c r="C411" s="172" t="s">
        <v>1089</v>
      </c>
      <c r="G411" t="s">
        <v>439</v>
      </c>
      <c r="H411" s="171">
        <v>835.05</v>
      </c>
    </row>
    <row r="412" ht="28" spans="1:8">
      <c r="A412" s="172" t="s">
        <v>1090</v>
      </c>
      <c r="B412" s="172"/>
      <c r="C412" s="172" t="s">
        <v>1091</v>
      </c>
      <c r="G412" t="s">
        <v>439</v>
      </c>
      <c r="H412" s="171">
        <v>855.68</v>
      </c>
    </row>
    <row r="413" spans="1:3">
      <c r="A413" s="172">
        <v>8750</v>
      </c>
      <c r="B413" s="172"/>
      <c r="C413" s="172" t="s">
        <v>895</v>
      </c>
    </row>
    <row r="414" ht="28" spans="1:8">
      <c r="A414" s="172" t="s">
        <v>1092</v>
      </c>
      <c r="B414" s="172"/>
      <c r="C414" s="172" t="s">
        <v>1093</v>
      </c>
      <c r="G414" t="s">
        <v>439</v>
      </c>
      <c r="H414" s="171">
        <v>731.04</v>
      </c>
    </row>
    <row r="415" ht="28" spans="1:8">
      <c r="A415" s="172" t="s">
        <v>1094</v>
      </c>
      <c r="B415" s="172"/>
      <c r="C415" s="172" t="s">
        <v>1095</v>
      </c>
      <c r="G415" t="s">
        <v>439</v>
      </c>
      <c r="H415" s="171">
        <v>760.27</v>
      </c>
    </row>
    <row r="416" ht="28" spans="1:8">
      <c r="A416" s="172" t="s">
        <v>1096</v>
      </c>
      <c r="B416" s="172"/>
      <c r="C416" s="172" t="s">
        <v>1097</v>
      </c>
      <c r="G416" t="s">
        <v>439</v>
      </c>
      <c r="H416" s="171">
        <v>807.05</v>
      </c>
    </row>
    <row r="417" ht="28" spans="1:8">
      <c r="A417" s="172" t="s">
        <v>1098</v>
      </c>
      <c r="B417" s="172"/>
      <c r="C417" s="172" t="s">
        <v>1099</v>
      </c>
      <c r="G417" t="s">
        <v>439</v>
      </c>
      <c r="H417" s="171">
        <v>827.32</v>
      </c>
    </row>
    <row r="418" ht="28" spans="1:8">
      <c r="A418" s="172" t="s">
        <v>1100</v>
      </c>
      <c r="B418" s="172"/>
      <c r="C418" s="172" t="s">
        <v>1101</v>
      </c>
      <c r="G418" t="s">
        <v>439</v>
      </c>
      <c r="H418" s="171">
        <v>867.23</v>
      </c>
    </row>
    <row r="419" ht="28" spans="1:8">
      <c r="A419" s="172" t="s">
        <v>1102</v>
      </c>
      <c r="B419" s="172"/>
      <c r="C419" s="172" t="s">
        <v>1103</v>
      </c>
      <c r="G419" t="s">
        <v>439</v>
      </c>
      <c r="H419" s="171">
        <v>684.1</v>
      </c>
    </row>
    <row r="420" ht="28" spans="1:8">
      <c r="A420" s="172" t="s">
        <v>1104</v>
      </c>
      <c r="B420" s="172"/>
      <c r="C420" s="172" t="s">
        <v>1105</v>
      </c>
      <c r="G420" t="s">
        <v>439</v>
      </c>
      <c r="H420" s="171">
        <v>705.64</v>
      </c>
    </row>
    <row r="421" ht="28" spans="1:8">
      <c r="A421" s="172" t="s">
        <v>1106</v>
      </c>
      <c r="B421" s="172"/>
      <c r="C421" s="172" t="s">
        <v>1107</v>
      </c>
      <c r="G421" t="s">
        <v>439</v>
      </c>
      <c r="H421" s="171">
        <v>713.58</v>
      </c>
    </row>
    <row r="422" ht="28" spans="1:8">
      <c r="A422" s="172" t="s">
        <v>1108</v>
      </c>
      <c r="B422" s="172"/>
      <c r="C422" s="172" t="s">
        <v>1109</v>
      </c>
      <c r="G422" t="s">
        <v>439</v>
      </c>
      <c r="H422" s="171">
        <v>729.89</v>
      </c>
    </row>
    <row r="423" ht="28" spans="1:8">
      <c r="A423" s="172" t="s">
        <v>1110</v>
      </c>
      <c r="B423" s="172"/>
      <c r="C423" s="172" t="s">
        <v>1111</v>
      </c>
      <c r="G423" t="s">
        <v>439</v>
      </c>
      <c r="H423" s="171">
        <v>679</v>
      </c>
    </row>
    <row r="424" spans="1:3">
      <c r="A424" s="172">
        <v>8751</v>
      </c>
      <c r="B424" s="172"/>
      <c r="C424" s="172" t="s">
        <v>1112</v>
      </c>
    </row>
    <row r="425" ht="28" spans="1:8">
      <c r="A425" s="172" t="s">
        <v>1113</v>
      </c>
      <c r="B425" s="172"/>
      <c r="C425" s="172" t="s">
        <v>1114</v>
      </c>
      <c r="G425" t="s">
        <v>950</v>
      </c>
      <c r="H425" s="171">
        <v>22.38</v>
      </c>
    </row>
    <row r="426" ht="28" spans="1:8">
      <c r="A426" s="172" t="s">
        <v>1115</v>
      </c>
      <c r="B426" s="172"/>
      <c r="C426" s="172" t="s">
        <v>1116</v>
      </c>
      <c r="G426" t="s">
        <v>950</v>
      </c>
      <c r="H426" s="171">
        <v>22.38</v>
      </c>
    </row>
    <row r="427" spans="1:3">
      <c r="A427" s="172">
        <v>8752</v>
      </c>
      <c r="B427" s="172"/>
      <c r="C427" s="172" t="s">
        <v>1117</v>
      </c>
    </row>
    <row r="428" ht="56" spans="1:8">
      <c r="A428" s="172" t="s">
        <v>1118</v>
      </c>
      <c r="B428" s="172"/>
      <c r="C428" s="172" t="s">
        <v>1119</v>
      </c>
      <c r="G428" t="s">
        <v>337</v>
      </c>
      <c r="H428" s="171">
        <v>116.89</v>
      </c>
    </row>
    <row r="429" ht="42" spans="1:8">
      <c r="A429" s="172" t="s">
        <v>1120</v>
      </c>
      <c r="B429" s="172"/>
      <c r="C429" s="172" t="s">
        <v>1121</v>
      </c>
      <c r="G429" t="s">
        <v>337</v>
      </c>
      <c r="H429" s="171">
        <v>123.79</v>
      </c>
    </row>
    <row r="430" ht="42" spans="1:8">
      <c r="A430" s="172" t="s">
        <v>1122</v>
      </c>
      <c r="B430" s="172"/>
      <c r="C430" s="172" t="s">
        <v>1123</v>
      </c>
      <c r="G430" t="s">
        <v>337</v>
      </c>
      <c r="H430" s="171">
        <v>130.7</v>
      </c>
    </row>
    <row r="431" ht="42" spans="1:8">
      <c r="A431" s="172" t="s">
        <v>1124</v>
      </c>
      <c r="B431" s="172"/>
      <c r="C431" s="172" t="s">
        <v>1125</v>
      </c>
      <c r="G431" t="s">
        <v>337</v>
      </c>
      <c r="H431" s="171">
        <v>120.34</v>
      </c>
    </row>
    <row r="432" ht="42" spans="1:8">
      <c r="A432" s="172" t="s">
        <v>1126</v>
      </c>
      <c r="B432" s="172"/>
      <c r="C432" s="172" t="s">
        <v>1127</v>
      </c>
      <c r="G432" t="s">
        <v>337</v>
      </c>
      <c r="H432" s="171">
        <v>130.7</v>
      </c>
    </row>
    <row r="433" ht="42" spans="1:8">
      <c r="A433" s="172" t="s">
        <v>1128</v>
      </c>
      <c r="B433" s="172"/>
      <c r="C433" s="172" t="s">
        <v>1129</v>
      </c>
      <c r="G433" t="s">
        <v>337</v>
      </c>
      <c r="H433" s="171">
        <v>144.75</v>
      </c>
    </row>
    <row r="434" ht="42" spans="1:8">
      <c r="A434" s="172" t="s">
        <v>1130</v>
      </c>
      <c r="B434" s="172"/>
      <c r="C434" s="172" t="s">
        <v>1131</v>
      </c>
      <c r="G434" t="s">
        <v>337</v>
      </c>
      <c r="H434" s="171">
        <v>153.63</v>
      </c>
    </row>
    <row r="435" ht="42" spans="1:8">
      <c r="A435" s="172" t="s">
        <v>1132</v>
      </c>
      <c r="B435" s="172"/>
      <c r="C435" s="172" t="s">
        <v>1133</v>
      </c>
      <c r="G435" t="s">
        <v>337</v>
      </c>
      <c r="H435" s="171">
        <v>123.79</v>
      </c>
    </row>
    <row r="436" ht="42" spans="1:8">
      <c r="A436" s="172" t="s">
        <v>1134</v>
      </c>
      <c r="B436" s="172"/>
      <c r="C436" s="172" t="s">
        <v>1135</v>
      </c>
      <c r="G436" t="s">
        <v>337</v>
      </c>
      <c r="H436" s="171">
        <v>136.48</v>
      </c>
    </row>
    <row r="437" ht="42" spans="1:8">
      <c r="A437" s="172" t="s">
        <v>1136</v>
      </c>
      <c r="B437" s="172"/>
      <c r="C437" s="172" t="s">
        <v>1137</v>
      </c>
      <c r="G437" t="s">
        <v>337</v>
      </c>
      <c r="H437" s="171">
        <v>165.89</v>
      </c>
    </row>
    <row r="438" ht="42" spans="1:8">
      <c r="A438" s="172" t="s">
        <v>1138</v>
      </c>
      <c r="B438" s="172"/>
      <c r="C438" s="172" t="s">
        <v>1139</v>
      </c>
      <c r="G438" t="s">
        <v>337</v>
      </c>
      <c r="H438" s="171">
        <v>118.51</v>
      </c>
    </row>
    <row r="439" ht="42" spans="1:8">
      <c r="A439" s="172" t="s">
        <v>1140</v>
      </c>
      <c r="B439" s="172"/>
      <c r="C439" s="172" t="s">
        <v>1141</v>
      </c>
      <c r="G439" t="s">
        <v>337</v>
      </c>
      <c r="H439" s="171">
        <v>125.41</v>
      </c>
    </row>
    <row r="440" ht="42" spans="1:8">
      <c r="A440" s="172" t="s">
        <v>1142</v>
      </c>
      <c r="B440" s="172"/>
      <c r="C440" s="172" t="s">
        <v>1143</v>
      </c>
      <c r="G440" t="s">
        <v>337</v>
      </c>
      <c r="H440" s="171">
        <v>132.31</v>
      </c>
    </row>
    <row r="441" ht="42" spans="1:8">
      <c r="A441" s="172" t="s">
        <v>1144</v>
      </c>
      <c r="B441" s="172"/>
      <c r="C441" s="172" t="s">
        <v>1145</v>
      </c>
      <c r="G441" t="s">
        <v>337</v>
      </c>
      <c r="H441" s="171">
        <v>121.96</v>
      </c>
    </row>
    <row r="442" ht="42" spans="1:8">
      <c r="A442" s="172" t="s">
        <v>1146</v>
      </c>
      <c r="B442" s="172"/>
      <c r="C442" s="172" t="s">
        <v>1147</v>
      </c>
      <c r="G442" t="s">
        <v>337</v>
      </c>
      <c r="H442" s="171">
        <v>132.31</v>
      </c>
    </row>
    <row r="443" ht="42" spans="1:8">
      <c r="A443" s="172" t="s">
        <v>1148</v>
      </c>
      <c r="B443" s="172"/>
      <c r="C443" s="172" t="s">
        <v>1149</v>
      </c>
      <c r="G443" t="s">
        <v>337</v>
      </c>
      <c r="H443" s="171">
        <v>146.36</v>
      </c>
    </row>
    <row r="444" ht="42" spans="1:8">
      <c r="A444" s="172" t="s">
        <v>1150</v>
      </c>
      <c r="B444" s="172"/>
      <c r="C444" s="172" t="s">
        <v>1151</v>
      </c>
      <c r="G444" t="s">
        <v>337</v>
      </c>
      <c r="H444" s="171">
        <v>125.41</v>
      </c>
    </row>
    <row r="445" ht="42" spans="1:8">
      <c r="A445" s="172" t="s">
        <v>1152</v>
      </c>
      <c r="B445" s="172"/>
      <c r="C445" s="172" t="s">
        <v>1153</v>
      </c>
      <c r="G445" t="s">
        <v>337</v>
      </c>
      <c r="H445" s="171">
        <v>138.09</v>
      </c>
    </row>
    <row r="446" ht="42" spans="1:8">
      <c r="A446" s="172" t="s">
        <v>1154</v>
      </c>
      <c r="B446" s="172"/>
      <c r="C446" s="172" t="s">
        <v>1155</v>
      </c>
      <c r="G446" t="s">
        <v>337</v>
      </c>
      <c r="H446" s="171">
        <v>167.5</v>
      </c>
    </row>
    <row r="447" spans="1:3">
      <c r="A447" s="172">
        <v>8753</v>
      </c>
      <c r="B447" s="172"/>
      <c r="C447" s="172" t="s">
        <v>1156</v>
      </c>
    </row>
    <row r="448" ht="28" spans="1:8">
      <c r="A448" s="172" t="s">
        <v>1157</v>
      </c>
      <c r="B448" s="172"/>
      <c r="C448" s="172" t="s">
        <v>1158</v>
      </c>
      <c r="G448" t="s">
        <v>662</v>
      </c>
      <c r="H448" s="171">
        <v>21.06</v>
      </c>
    </row>
    <row r="449" ht="28" spans="1:8">
      <c r="A449" s="172" t="s">
        <v>1159</v>
      </c>
      <c r="B449" s="172"/>
      <c r="C449" s="172" t="s">
        <v>1160</v>
      </c>
      <c r="G449" t="s">
        <v>662</v>
      </c>
      <c r="H449" s="171">
        <v>24.07</v>
      </c>
    </row>
    <row r="450" ht="28" spans="1:8">
      <c r="A450" s="172" t="s">
        <v>1161</v>
      </c>
      <c r="B450" s="172"/>
      <c r="C450" s="172" t="s">
        <v>1162</v>
      </c>
      <c r="G450" t="s">
        <v>662</v>
      </c>
      <c r="H450" s="171">
        <v>19</v>
      </c>
    </row>
    <row r="451" ht="28" spans="1:8">
      <c r="A451" s="172" t="s">
        <v>1163</v>
      </c>
      <c r="B451" s="172"/>
      <c r="C451" s="172" t="s">
        <v>1164</v>
      </c>
      <c r="G451" t="s">
        <v>662</v>
      </c>
      <c r="H451" s="171">
        <v>22.7</v>
      </c>
    </row>
    <row r="452" ht="28" spans="1:8">
      <c r="A452" s="172" t="s">
        <v>1165</v>
      </c>
      <c r="B452" s="172"/>
      <c r="C452" s="172" t="s">
        <v>1166</v>
      </c>
      <c r="G452" t="s">
        <v>662</v>
      </c>
      <c r="H452" s="171">
        <v>19.06</v>
      </c>
    </row>
    <row r="453" spans="1:3">
      <c r="A453" s="172">
        <v>8754</v>
      </c>
      <c r="B453" s="172"/>
      <c r="C453" s="172" t="s">
        <v>1167</v>
      </c>
    </row>
    <row r="454" ht="28" spans="1:8">
      <c r="A454" s="172" t="s">
        <v>1168</v>
      </c>
      <c r="B454" s="172"/>
      <c r="C454" s="172" t="s">
        <v>1169</v>
      </c>
      <c r="G454" t="s">
        <v>337</v>
      </c>
      <c r="H454" s="171">
        <v>12.52</v>
      </c>
    </row>
    <row r="455" spans="1:3">
      <c r="A455" s="172">
        <v>8755</v>
      </c>
      <c r="B455" s="172"/>
      <c r="C455" s="172" t="s">
        <v>1170</v>
      </c>
    </row>
    <row r="456" ht="28" spans="1:8">
      <c r="A456" s="172" t="s">
        <v>1171</v>
      </c>
      <c r="B456" s="172"/>
      <c r="C456" s="172" t="s">
        <v>1172</v>
      </c>
      <c r="G456" t="s">
        <v>439</v>
      </c>
      <c r="H456" s="171">
        <v>697.36</v>
      </c>
    </row>
    <row r="457" ht="28" spans="1:8">
      <c r="A457" s="172" t="s">
        <v>1173</v>
      </c>
      <c r="B457" s="172"/>
      <c r="C457" s="172" t="s">
        <v>1174</v>
      </c>
      <c r="G457" t="s">
        <v>439</v>
      </c>
      <c r="H457" s="171">
        <v>3561.32</v>
      </c>
    </row>
    <row r="458" spans="1:3">
      <c r="A458" s="172">
        <v>8756</v>
      </c>
      <c r="B458" s="172"/>
      <c r="C458" s="172" t="s">
        <v>1175</v>
      </c>
    </row>
    <row r="459" ht="28" spans="1:8">
      <c r="A459" s="172" t="s">
        <v>1176</v>
      </c>
      <c r="B459" s="172"/>
      <c r="C459" s="172" t="s">
        <v>1177</v>
      </c>
      <c r="G459" t="s">
        <v>1178</v>
      </c>
      <c r="H459" s="171">
        <v>340.28</v>
      </c>
    </row>
    <row r="460" ht="42" spans="1:8">
      <c r="A460" s="172" t="s">
        <v>1179</v>
      </c>
      <c r="B460" s="172"/>
      <c r="C460" s="172" t="s">
        <v>1180</v>
      </c>
      <c r="G460" t="s">
        <v>337</v>
      </c>
      <c r="H460" s="171">
        <v>164.14</v>
      </c>
    </row>
    <row r="461" ht="28" spans="1:8">
      <c r="A461" s="172" t="s">
        <v>1181</v>
      </c>
      <c r="B461" s="172"/>
      <c r="C461" s="172" t="s">
        <v>1182</v>
      </c>
      <c r="G461" t="s">
        <v>357</v>
      </c>
      <c r="H461" s="171">
        <v>7.8</v>
      </c>
    </row>
    <row r="462" ht="28" spans="1:8">
      <c r="A462" s="172" t="s">
        <v>1183</v>
      </c>
      <c r="B462" s="172"/>
      <c r="C462" s="172" t="s">
        <v>1184</v>
      </c>
      <c r="G462" t="s">
        <v>357</v>
      </c>
      <c r="H462" s="171">
        <v>5.28</v>
      </c>
    </row>
    <row r="463" ht="28" spans="1:8">
      <c r="A463" s="172" t="s">
        <v>1185</v>
      </c>
      <c r="B463" s="172"/>
      <c r="C463" s="172" t="s">
        <v>1186</v>
      </c>
      <c r="G463" t="s">
        <v>950</v>
      </c>
      <c r="H463" s="171">
        <v>52</v>
      </c>
    </row>
    <row r="464" ht="28" spans="1:8">
      <c r="A464" s="172" t="s">
        <v>1187</v>
      </c>
      <c r="B464" s="172"/>
      <c r="C464" s="172" t="s">
        <v>1188</v>
      </c>
      <c r="G464" t="s">
        <v>950</v>
      </c>
      <c r="H464" s="171">
        <v>14.53</v>
      </c>
    </row>
    <row r="465" ht="28" spans="1:8">
      <c r="A465" s="172" t="s">
        <v>1189</v>
      </c>
      <c r="B465" s="172"/>
      <c r="C465" s="172" t="s">
        <v>1190</v>
      </c>
      <c r="G465" t="s">
        <v>337</v>
      </c>
      <c r="H465" s="171">
        <v>42.72</v>
      </c>
    </row>
    <row r="466" ht="28" spans="1:8">
      <c r="A466" s="172" t="s">
        <v>1191</v>
      </c>
      <c r="B466" s="172"/>
      <c r="C466" s="172" t="s">
        <v>1192</v>
      </c>
      <c r="G466" t="s">
        <v>337</v>
      </c>
      <c r="H466" s="171">
        <v>43.61</v>
      </c>
    </row>
    <row r="467" spans="1:3">
      <c r="A467" s="172">
        <v>8669</v>
      </c>
      <c r="B467" s="172"/>
      <c r="C467" s="172" t="s">
        <v>1193</v>
      </c>
    </row>
    <row r="468" spans="1:3">
      <c r="A468" s="172">
        <v>8757</v>
      </c>
      <c r="B468" s="172"/>
      <c r="C468" s="172" t="s">
        <v>1194</v>
      </c>
    </row>
    <row r="469" ht="28" spans="1:8">
      <c r="A469" s="172" t="s">
        <v>1195</v>
      </c>
      <c r="B469" s="172"/>
      <c r="C469" s="172" t="s">
        <v>1196</v>
      </c>
      <c r="G469" t="s">
        <v>337</v>
      </c>
      <c r="H469" s="171">
        <v>128.64</v>
      </c>
    </row>
    <row r="470" ht="28" spans="1:8">
      <c r="A470" s="172" t="s">
        <v>1197</v>
      </c>
      <c r="B470" s="172"/>
      <c r="C470" s="172" t="s">
        <v>1198</v>
      </c>
      <c r="G470" t="s">
        <v>337</v>
      </c>
      <c r="H470" s="171">
        <v>241.81</v>
      </c>
    </row>
    <row r="471" ht="28" spans="1:8">
      <c r="A471" s="172" t="s">
        <v>1199</v>
      </c>
      <c r="B471" s="172"/>
      <c r="C471" s="172" t="s">
        <v>1200</v>
      </c>
      <c r="G471" t="s">
        <v>337</v>
      </c>
      <c r="H471" s="171">
        <v>75.96</v>
      </c>
    </row>
    <row r="472" spans="1:3">
      <c r="A472" s="172">
        <v>8758</v>
      </c>
      <c r="B472" s="172"/>
      <c r="C472" s="172" t="s">
        <v>1201</v>
      </c>
    </row>
    <row r="473" ht="28" spans="1:8">
      <c r="A473" s="172" t="s">
        <v>1202</v>
      </c>
      <c r="B473" s="172"/>
      <c r="C473" s="172" t="s">
        <v>1203</v>
      </c>
      <c r="G473" t="s">
        <v>337</v>
      </c>
      <c r="H473" s="171">
        <v>123.2</v>
      </c>
    </row>
    <row r="474" ht="28" spans="1:8">
      <c r="A474" s="172" t="s">
        <v>1204</v>
      </c>
      <c r="B474" s="172"/>
      <c r="C474" s="172" t="s">
        <v>1205</v>
      </c>
      <c r="G474" t="s">
        <v>337</v>
      </c>
      <c r="H474" s="171">
        <v>120.42</v>
      </c>
    </row>
    <row r="475" ht="28" spans="1:8">
      <c r="A475" s="172" t="s">
        <v>1206</v>
      </c>
      <c r="B475" s="172"/>
      <c r="C475" s="172" t="s">
        <v>1207</v>
      </c>
      <c r="G475" t="s">
        <v>337</v>
      </c>
      <c r="H475" s="171">
        <v>219.63</v>
      </c>
    </row>
    <row r="476" ht="28" spans="1:8">
      <c r="A476" s="172" t="s">
        <v>1208</v>
      </c>
      <c r="B476" s="172"/>
      <c r="C476" s="172" t="s">
        <v>1209</v>
      </c>
      <c r="G476" t="s">
        <v>337</v>
      </c>
      <c r="H476" s="171">
        <v>214.45</v>
      </c>
    </row>
    <row r="477" ht="28" spans="1:8">
      <c r="A477" s="172" t="s">
        <v>1210</v>
      </c>
      <c r="B477" s="172"/>
      <c r="C477" s="172" t="s">
        <v>1211</v>
      </c>
      <c r="G477" t="s">
        <v>337</v>
      </c>
      <c r="H477" s="171">
        <v>75.54</v>
      </c>
    </row>
    <row r="478" spans="1:3">
      <c r="A478" s="172">
        <v>8759</v>
      </c>
      <c r="B478" s="172"/>
      <c r="C478" s="172" t="s">
        <v>1212</v>
      </c>
    </row>
    <row r="479" ht="28" spans="1:8">
      <c r="A479" s="172" t="s">
        <v>1213</v>
      </c>
      <c r="B479" s="172"/>
      <c r="C479" s="172" t="s">
        <v>1214</v>
      </c>
      <c r="G479" t="s">
        <v>337</v>
      </c>
      <c r="H479" s="171">
        <v>61.17</v>
      </c>
    </row>
    <row r="480" ht="28" spans="1:8">
      <c r="A480" s="172" t="s">
        <v>1215</v>
      </c>
      <c r="B480" s="172"/>
      <c r="C480" s="172" t="s">
        <v>1216</v>
      </c>
      <c r="G480" t="s">
        <v>337</v>
      </c>
      <c r="H480" s="171">
        <v>81.09</v>
      </c>
    </row>
    <row r="481" ht="28" spans="1:8">
      <c r="A481" s="172" t="s">
        <v>1217</v>
      </c>
      <c r="B481" s="172"/>
      <c r="C481" s="172" t="s">
        <v>1218</v>
      </c>
      <c r="G481" t="s">
        <v>337</v>
      </c>
      <c r="H481" s="171">
        <v>49.61</v>
      </c>
    </row>
    <row r="482" spans="1:3">
      <c r="A482" s="172">
        <v>8760</v>
      </c>
      <c r="B482" s="172"/>
      <c r="C482" s="172" t="s">
        <v>1219</v>
      </c>
    </row>
    <row r="483" ht="28" spans="1:8">
      <c r="A483" s="172" t="s">
        <v>1220</v>
      </c>
      <c r="B483" s="172"/>
      <c r="C483" s="172" t="s">
        <v>1221</v>
      </c>
      <c r="G483" t="s">
        <v>337</v>
      </c>
      <c r="H483" s="171">
        <v>65.73</v>
      </c>
    </row>
    <row r="484" ht="28" spans="1:8">
      <c r="A484" s="172" t="s">
        <v>1222</v>
      </c>
      <c r="B484" s="172"/>
      <c r="C484" s="172" t="s">
        <v>1223</v>
      </c>
      <c r="G484" t="s">
        <v>337</v>
      </c>
      <c r="H484" s="171">
        <v>65.59</v>
      </c>
    </row>
    <row r="485" ht="28" spans="1:8">
      <c r="A485" s="172" t="s">
        <v>1224</v>
      </c>
      <c r="B485" s="172"/>
      <c r="C485" s="172" t="s">
        <v>1225</v>
      </c>
      <c r="G485" t="s">
        <v>337</v>
      </c>
      <c r="H485" s="171">
        <v>81.61</v>
      </c>
    </row>
    <row r="486" ht="28" spans="1:8">
      <c r="A486" s="172" t="s">
        <v>1226</v>
      </c>
      <c r="B486" s="172"/>
      <c r="C486" s="172" t="s">
        <v>1227</v>
      </c>
      <c r="G486" t="s">
        <v>337</v>
      </c>
      <c r="H486" s="171">
        <v>79.58</v>
      </c>
    </row>
    <row r="487" ht="28" spans="1:8">
      <c r="A487" s="172" t="s">
        <v>1228</v>
      </c>
      <c r="B487" s="172"/>
      <c r="C487" s="172" t="s">
        <v>1229</v>
      </c>
      <c r="G487" t="s">
        <v>337</v>
      </c>
      <c r="H487" s="171">
        <v>60.1</v>
      </c>
    </row>
    <row r="488" ht="28" spans="1:8">
      <c r="A488" s="172" t="s">
        <v>1230</v>
      </c>
      <c r="B488" s="172"/>
      <c r="C488" s="172" t="s">
        <v>1231</v>
      </c>
      <c r="G488" t="s">
        <v>337</v>
      </c>
      <c r="H488" s="171">
        <v>60.1</v>
      </c>
    </row>
    <row r="489" spans="1:3">
      <c r="A489" s="172">
        <v>8761</v>
      </c>
      <c r="B489" s="172"/>
      <c r="C489" s="172" t="s">
        <v>1232</v>
      </c>
    </row>
    <row r="490" ht="28" spans="1:8">
      <c r="A490" s="172" t="s">
        <v>1233</v>
      </c>
      <c r="B490" s="172"/>
      <c r="C490" s="172" t="s">
        <v>1234</v>
      </c>
      <c r="G490" t="s">
        <v>337</v>
      </c>
      <c r="H490" s="171">
        <v>79.37</v>
      </c>
    </row>
    <row r="491" ht="28" spans="1:8">
      <c r="A491" s="172" t="s">
        <v>1235</v>
      </c>
      <c r="B491" s="172"/>
      <c r="C491" s="172" t="s">
        <v>1236</v>
      </c>
      <c r="G491" t="s">
        <v>337</v>
      </c>
      <c r="H491" s="171">
        <v>75.59</v>
      </c>
    </row>
    <row r="492" ht="28" spans="1:8">
      <c r="A492" s="172" t="s">
        <v>1237</v>
      </c>
      <c r="B492" s="172"/>
      <c r="C492" s="172" t="s">
        <v>1238</v>
      </c>
      <c r="G492" t="s">
        <v>337</v>
      </c>
      <c r="H492" s="171">
        <v>94.65</v>
      </c>
    </row>
    <row r="493" ht="28" spans="1:8">
      <c r="A493" s="172" t="s">
        <v>1239</v>
      </c>
      <c r="B493" s="172"/>
      <c r="C493" s="172" t="s">
        <v>1240</v>
      </c>
      <c r="G493" t="s">
        <v>337</v>
      </c>
      <c r="H493" s="171">
        <v>91.9</v>
      </c>
    </row>
    <row r="494" ht="28" spans="1:8">
      <c r="A494" s="172" t="s">
        <v>1241</v>
      </c>
      <c r="B494" s="172"/>
      <c r="C494" s="172" t="s">
        <v>1242</v>
      </c>
      <c r="G494" t="s">
        <v>337</v>
      </c>
      <c r="H494" s="171">
        <v>61.99</v>
      </c>
    </row>
    <row r="495" ht="28" spans="1:8">
      <c r="A495" s="172" t="s">
        <v>1243</v>
      </c>
      <c r="B495" s="172"/>
      <c r="C495" s="172" t="s">
        <v>1244</v>
      </c>
      <c r="G495" t="s">
        <v>337</v>
      </c>
      <c r="H495" s="171">
        <v>60.43</v>
      </c>
    </row>
    <row r="496" ht="42" spans="1:8">
      <c r="A496" s="172" t="s">
        <v>1245</v>
      </c>
      <c r="B496" s="172"/>
      <c r="C496" s="172" t="s">
        <v>1246</v>
      </c>
      <c r="G496" t="s">
        <v>357</v>
      </c>
      <c r="H496" s="171">
        <v>26.41</v>
      </c>
    </row>
    <row r="497" ht="28" spans="1:8">
      <c r="A497" s="172" t="s">
        <v>1247</v>
      </c>
      <c r="B497" s="172"/>
      <c r="C497" s="172" t="s">
        <v>1248</v>
      </c>
      <c r="G497" t="s">
        <v>357</v>
      </c>
      <c r="H497" s="171">
        <v>25.05</v>
      </c>
    </row>
    <row r="498" ht="42" spans="1:8">
      <c r="A498" s="172" t="s">
        <v>1249</v>
      </c>
      <c r="B498" s="172"/>
      <c r="C498" s="172" t="s">
        <v>1250</v>
      </c>
      <c r="G498" t="s">
        <v>357</v>
      </c>
      <c r="H498" s="171">
        <v>20.49</v>
      </c>
    </row>
    <row r="499" ht="28" spans="1:8">
      <c r="A499" s="172" t="s">
        <v>1251</v>
      </c>
      <c r="B499" s="172"/>
      <c r="C499" s="172" t="s">
        <v>1252</v>
      </c>
      <c r="G499" t="s">
        <v>357</v>
      </c>
      <c r="H499" s="171">
        <v>20.49</v>
      </c>
    </row>
    <row r="500" ht="42" spans="1:8">
      <c r="A500" s="172" t="s">
        <v>1253</v>
      </c>
      <c r="B500" s="172"/>
      <c r="C500" s="172" t="s">
        <v>1254</v>
      </c>
      <c r="G500" t="s">
        <v>357</v>
      </c>
      <c r="H500" s="171">
        <v>24.87</v>
      </c>
    </row>
    <row r="501" ht="28" spans="1:8">
      <c r="A501" s="172" t="s">
        <v>1255</v>
      </c>
      <c r="B501" s="172"/>
      <c r="C501" s="172" t="s">
        <v>1256</v>
      </c>
      <c r="G501" t="s">
        <v>357</v>
      </c>
      <c r="H501" s="171">
        <v>24.52</v>
      </c>
    </row>
    <row r="502" ht="42" spans="1:8">
      <c r="A502" s="172" t="s">
        <v>1257</v>
      </c>
      <c r="B502" s="172"/>
      <c r="C502" s="172" t="s">
        <v>1258</v>
      </c>
      <c r="G502" t="s">
        <v>357</v>
      </c>
      <c r="H502" s="171">
        <v>16.04</v>
      </c>
    </row>
    <row r="503" ht="28" spans="1:8">
      <c r="A503" s="172" t="s">
        <v>1259</v>
      </c>
      <c r="B503" s="172"/>
      <c r="C503" s="172" t="s">
        <v>1260</v>
      </c>
      <c r="G503" t="s">
        <v>357</v>
      </c>
      <c r="H503" s="171">
        <v>15.78</v>
      </c>
    </row>
    <row r="504" spans="1:3">
      <c r="A504" s="172">
        <v>8762</v>
      </c>
      <c r="B504" s="172"/>
      <c r="C504" s="172" t="s">
        <v>1261</v>
      </c>
    </row>
    <row r="505" ht="28" spans="1:8">
      <c r="A505" s="172" t="s">
        <v>1262</v>
      </c>
      <c r="B505" s="172"/>
      <c r="C505" s="172" t="s">
        <v>1263</v>
      </c>
      <c r="G505" t="s">
        <v>337</v>
      </c>
      <c r="H505" s="171">
        <v>90.57</v>
      </c>
    </row>
    <row r="506" ht="28" spans="1:8">
      <c r="A506" s="172" t="s">
        <v>1264</v>
      </c>
      <c r="B506" s="172"/>
      <c r="C506" s="172" t="s">
        <v>1265</v>
      </c>
      <c r="G506" t="s">
        <v>337</v>
      </c>
      <c r="H506" s="171">
        <v>142.04</v>
      </c>
    </row>
    <row r="507" ht="28" spans="1:8">
      <c r="A507" s="172" t="s">
        <v>1266</v>
      </c>
      <c r="B507" s="172"/>
      <c r="C507" s="172" t="s">
        <v>1267</v>
      </c>
      <c r="G507" t="s">
        <v>337</v>
      </c>
      <c r="H507" s="171">
        <v>188.13</v>
      </c>
    </row>
    <row r="508" spans="1:3">
      <c r="A508" s="172">
        <v>8764</v>
      </c>
      <c r="B508" s="172"/>
      <c r="C508" s="172" t="s">
        <v>1268</v>
      </c>
    </row>
    <row r="509" ht="28" spans="1:8">
      <c r="A509" s="172" t="s">
        <v>1269</v>
      </c>
      <c r="B509" s="172"/>
      <c r="C509" s="172" t="s">
        <v>1270</v>
      </c>
      <c r="G509" t="s">
        <v>337</v>
      </c>
      <c r="H509" s="171">
        <v>180.09</v>
      </c>
    </row>
    <row r="510" ht="28" spans="1:8">
      <c r="A510" s="172" t="s">
        <v>1271</v>
      </c>
      <c r="B510" s="172"/>
      <c r="C510" s="172" t="s">
        <v>1272</v>
      </c>
      <c r="G510" t="s">
        <v>337</v>
      </c>
      <c r="H510" s="171">
        <v>118.13</v>
      </c>
    </row>
    <row r="511" spans="1:3">
      <c r="A511" s="172">
        <v>8765</v>
      </c>
      <c r="B511" s="172"/>
      <c r="C511" s="172" t="s">
        <v>1273</v>
      </c>
    </row>
    <row r="512" ht="28" spans="1:8">
      <c r="A512" s="172" t="s">
        <v>1274</v>
      </c>
      <c r="B512" s="172"/>
      <c r="C512" s="172" t="s">
        <v>1275</v>
      </c>
      <c r="G512" t="s">
        <v>337</v>
      </c>
      <c r="H512" s="171">
        <v>1633.36</v>
      </c>
    </row>
    <row r="513" ht="28" spans="1:8">
      <c r="A513" s="172" t="s">
        <v>1276</v>
      </c>
      <c r="B513" s="172"/>
      <c r="C513" s="172" t="s">
        <v>1277</v>
      </c>
      <c r="G513" t="s">
        <v>337</v>
      </c>
      <c r="H513" s="171">
        <v>1744.62</v>
      </c>
    </row>
    <row r="514" ht="28" spans="1:8">
      <c r="A514" s="172" t="s">
        <v>1278</v>
      </c>
      <c r="B514" s="172"/>
      <c r="C514" s="172" t="s">
        <v>1279</v>
      </c>
      <c r="G514" t="s">
        <v>337</v>
      </c>
      <c r="H514" s="171">
        <v>610.47</v>
      </c>
    </row>
    <row r="515" spans="1:3">
      <c r="A515" s="172">
        <v>8767</v>
      </c>
      <c r="B515" s="172"/>
      <c r="C515" s="172" t="s">
        <v>1280</v>
      </c>
    </row>
    <row r="516" spans="1:8">
      <c r="A516" s="172" t="s">
        <v>1281</v>
      </c>
      <c r="B516" s="172"/>
      <c r="C516" s="172" t="s">
        <v>1282</v>
      </c>
      <c r="G516" t="s">
        <v>357</v>
      </c>
      <c r="H516" s="171">
        <v>6.36</v>
      </c>
    </row>
    <row r="517" spans="1:8">
      <c r="A517" s="172" t="s">
        <v>1283</v>
      </c>
      <c r="B517" s="172"/>
      <c r="C517" s="172" t="s">
        <v>1284</v>
      </c>
      <c r="G517" t="s">
        <v>357</v>
      </c>
      <c r="H517" s="171">
        <v>7.04</v>
      </c>
    </row>
    <row r="518" spans="1:3">
      <c r="A518" s="172">
        <v>8768</v>
      </c>
      <c r="B518" s="172"/>
      <c r="C518" s="172" t="s">
        <v>1285</v>
      </c>
    </row>
    <row r="519" ht="28" spans="1:8">
      <c r="A519" s="172" t="s">
        <v>1286</v>
      </c>
      <c r="B519" s="172"/>
      <c r="C519" s="172" t="s">
        <v>1287</v>
      </c>
      <c r="G519" t="s">
        <v>439</v>
      </c>
      <c r="H519" s="171">
        <v>3011.29</v>
      </c>
    </row>
    <row r="520" ht="28" spans="1:8">
      <c r="A520" s="172" t="s">
        <v>1288</v>
      </c>
      <c r="B520" s="172"/>
      <c r="C520" s="172" t="s">
        <v>1289</v>
      </c>
      <c r="G520" t="s">
        <v>439</v>
      </c>
      <c r="H520" s="171">
        <v>2814.53</v>
      </c>
    </row>
    <row r="521" spans="1:3">
      <c r="A521" s="172">
        <v>8769</v>
      </c>
      <c r="B521" s="172"/>
      <c r="C521" s="172" t="s">
        <v>1290</v>
      </c>
    </row>
    <row r="522" ht="42" spans="1:8">
      <c r="A522" s="172" t="s">
        <v>1291</v>
      </c>
      <c r="B522" s="172"/>
      <c r="C522" s="172" t="s">
        <v>1292</v>
      </c>
      <c r="G522" t="s">
        <v>337</v>
      </c>
      <c r="H522" s="171">
        <v>101.7</v>
      </c>
    </row>
    <row r="523" ht="28" spans="1:8">
      <c r="A523" s="172" t="s">
        <v>1293</v>
      </c>
      <c r="B523" s="172"/>
      <c r="C523" s="172" t="s">
        <v>1294</v>
      </c>
      <c r="G523" t="s">
        <v>337</v>
      </c>
      <c r="H523" s="171">
        <v>91.42</v>
      </c>
    </row>
    <row r="524" ht="28" spans="1:8">
      <c r="A524" s="172" t="s">
        <v>1295</v>
      </c>
      <c r="B524" s="172"/>
      <c r="C524" s="172" t="s">
        <v>1296</v>
      </c>
      <c r="G524" t="s">
        <v>337</v>
      </c>
      <c r="H524" s="171">
        <v>111.98</v>
      </c>
    </row>
    <row r="525" spans="1:3">
      <c r="A525" s="172">
        <v>8770</v>
      </c>
      <c r="B525" s="172"/>
      <c r="C525" s="172" t="s">
        <v>1297</v>
      </c>
    </row>
    <row r="526" ht="28" spans="1:8">
      <c r="A526" s="172" t="s">
        <v>1298</v>
      </c>
      <c r="B526" s="172"/>
      <c r="C526" s="172" t="s">
        <v>1299</v>
      </c>
      <c r="G526" t="s">
        <v>337</v>
      </c>
      <c r="H526" s="171">
        <v>101.73</v>
      </c>
    </row>
    <row r="527" ht="28" spans="1:8">
      <c r="A527" s="172" t="s">
        <v>1300</v>
      </c>
      <c r="B527" s="172"/>
      <c r="C527" s="172" t="s">
        <v>1301</v>
      </c>
      <c r="G527" t="s">
        <v>337</v>
      </c>
      <c r="H527" s="171">
        <v>101.23</v>
      </c>
    </row>
    <row r="528" spans="1:3">
      <c r="A528" s="172">
        <v>8771</v>
      </c>
      <c r="B528" s="172"/>
      <c r="C528" s="172" t="s">
        <v>1302</v>
      </c>
    </row>
    <row r="529" spans="1:8">
      <c r="A529" s="172" t="s">
        <v>1303</v>
      </c>
      <c r="B529" s="172"/>
      <c r="C529" s="172" t="s">
        <v>1304</v>
      </c>
      <c r="G529" t="s">
        <v>337</v>
      </c>
      <c r="H529" s="171">
        <v>446.42</v>
      </c>
    </row>
    <row r="530" ht="28" spans="1:8">
      <c r="A530" s="172" t="s">
        <v>1305</v>
      </c>
      <c r="B530" s="172"/>
      <c r="C530" s="172" t="s">
        <v>1306</v>
      </c>
      <c r="G530" t="s">
        <v>337</v>
      </c>
      <c r="H530" s="171">
        <v>315.9</v>
      </c>
    </row>
    <row r="531" ht="28" spans="1:8">
      <c r="A531" s="172" t="s">
        <v>1307</v>
      </c>
      <c r="B531" s="172"/>
      <c r="C531" s="172" t="s">
        <v>1308</v>
      </c>
      <c r="G531" t="s">
        <v>337</v>
      </c>
      <c r="H531" s="171">
        <v>655.72</v>
      </c>
    </row>
    <row r="532" ht="28" spans="1:8">
      <c r="A532" s="172" t="s">
        <v>1309</v>
      </c>
      <c r="B532" s="172"/>
      <c r="C532" s="172" t="s">
        <v>1310</v>
      </c>
      <c r="G532" t="s">
        <v>337</v>
      </c>
      <c r="H532" s="171">
        <v>710.9</v>
      </c>
    </row>
    <row r="533" spans="1:8">
      <c r="A533" s="172" t="s">
        <v>1311</v>
      </c>
      <c r="B533" s="172"/>
      <c r="C533" s="172" t="s">
        <v>1312</v>
      </c>
      <c r="G533" t="s">
        <v>337</v>
      </c>
      <c r="H533" s="171">
        <v>825.05</v>
      </c>
    </row>
    <row r="534" spans="1:3">
      <c r="A534" s="172">
        <v>8670</v>
      </c>
      <c r="B534" s="172"/>
      <c r="C534" s="172" t="s">
        <v>1313</v>
      </c>
    </row>
    <row r="535" spans="1:3">
      <c r="A535" s="172">
        <v>8775</v>
      </c>
      <c r="B535" s="172"/>
      <c r="C535" s="172" t="s">
        <v>1314</v>
      </c>
    </row>
    <row r="536" spans="1:8">
      <c r="A536" s="172" t="s">
        <v>1315</v>
      </c>
      <c r="B536" s="172"/>
      <c r="C536" s="172" t="s">
        <v>1316</v>
      </c>
      <c r="G536" t="s">
        <v>337</v>
      </c>
      <c r="H536" s="171">
        <v>77.32</v>
      </c>
    </row>
    <row r="537" ht="28" spans="1:8">
      <c r="A537" s="172" t="s">
        <v>1317</v>
      </c>
      <c r="B537" s="172"/>
      <c r="C537" s="172" t="s">
        <v>1318</v>
      </c>
      <c r="G537" t="s">
        <v>337</v>
      </c>
      <c r="H537" s="171">
        <v>113.02</v>
      </c>
    </row>
    <row r="538" ht="28" spans="1:8">
      <c r="A538" s="172" t="s">
        <v>1319</v>
      </c>
      <c r="B538" s="172"/>
      <c r="C538" s="172" t="s">
        <v>1320</v>
      </c>
      <c r="G538" t="s">
        <v>337</v>
      </c>
      <c r="H538" s="171">
        <v>71.07</v>
      </c>
    </row>
    <row r="539" ht="28" spans="1:8">
      <c r="A539" s="172" t="s">
        <v>1321</v>
      </c>
      <c r="B539" s="172"/>
      <c r="C539" s="172" t="s">
        <v>1322</v>
      </c>
      <c r="G539" t="s">
        <v>337</v>
      </c>
      <c r="H539" s="171">
        <v>353.67</v>
      </c>
    </row>
    <row r="540" spans="1:3">
      <c r="A540" s="172">
        <v>8774</v>
      </c>
      <c r="B540" s="172"/>
      <c r="C540" s="172" t="s">
        <v>1323</v>
      </c>
    </row>
    <row r="541" ht="28" spans="1:8">
      <c r="A541" s="172" t="s">
        <v>1324</v>
      </c>
      <c r="B541" s="172"/>
      <c r="C541" s="172" t="s">
        <v>1325</v>
      </c>
      <c r="G541" t="s">
        <v>340</v>
      </c>
      <c r="H541" s="171">
        <v>85.92</v>
      </c>
    </row>
    <row r="542" ht="28" spans="1:8">
      <c r="A542" s="172" t="s">
        <v>1326</v>
      </c>
      <c r="B542" s="172"/>
      <c r="C542" s="172" t="s">
        <v>1327</v>
      </c>
      <c r="G542" t="s">
        <v>340</v>
      </c>
      <c r="H542" s="171">
        <v>117.63</v>
      </c>
    </row>
    <row r="543" ht="28" spans="1:8">
      <c r="A543" s="172" t="s">
        <v>1328</v>
      </c>
      <c r="B543" s="172"/>
      <c r="C543" s="172" t="s">
        <v>1329</v>
      </c>
      <c r="G543" t="s">
        <v>337</v>
      </c>
      <c r="H543" s="171">
        <v>836.7</v>
      </c>
    </row>
    <row r="544" ht="28" spans="1:8">
      <c r="A544" s="172" t="s">
        <v>1330</v>
      </c>
      <c r="B544" s="172"/>
      <c r="C544" s="172" t="s">
        <v>1331</v>
      </c>
      <c r="G544" t="s">
        <v>337</v>
      </c>
      <c r="H544" s="171">
        <v>578.42</v>
      </c>
    </row>
    <row r="545" ht="42" spans="1:8">
      <c r="A545" s="172" t="s">
        <v>1332</v>
      </c>
      <c r="B545" s="172"/>
      <c r="C545" s="172" t="s">
        <v>1333</v>
      </c>
      <c r="G545" t="s">
        <v>337</v>
      </c>
      <c r="H545" s="171">
        <v>982.09</v>
      </c>
    </row>
    <row r="546" ht="42" spans="1:8">
      <c r="A546" s="172" t="s">
        <v>1334</v>
      </c>
      <c r="B546" s="172"/>
      <c r="C546" s="172" t="s">
        <v>1335</v>
      </c>
      <c r="G546" t="s">
        <v>337</v>
      </c>
      <c r="H546" s="171">
        <v>887.89</v>
      </c>
    </row>
    <row r="547" spans="1:3">
      <c r="A547" s="172">
        <v>8777</v>
      </c>
      <c r="B547" s="172"/>
      <c r="C547" s="172" t="s">
        <v>1336</v>
      </c>
    </row>
    <row r="548" ht="42" spans="1:8">
      <c r="A548" s="172" t="s">
        <v>1337</v>
      </c>
      <c r="B548" s="172"/>
      <c r="C548" s="172" t="s">
        <v>1338</v>
      </c>
      <c r="G548" t="s">
        <v>337</v>
      </c>
      <c r="H548" s="171">
        <v>397.45</v>
      </c>
    </row>
    <row r="549" ht="42" spans="1:8">
      <c r="A549" s="172" t="s">
        <v>1339</v>
      </c>
      <c r="B549" s="172"/>
      <c r="C549" s="172" t="s">
        <v>1340</v>
      </c>
      <c r="G549" t="s">
        <v>337</v>
      </c>
      <c r="H549" s="171">
        <v>425.94</v>
      </c>
    </row>
    <row r="550" ht="42" spans="1:8">
      <c r="A550" s="172" t="s">
        <v>1341</v>
      </c>
      <c r="B550" s="172"/>
      <c r="C550" s="172" t="s">
        <v>1342</v>
      </c>
      <c r="G550" t="s">
        <v>337</v>
      </c>
      <c r="H550" s="171">
        <v>426.92</v>
      </c>
    </row>
    <row r="551" ht="42" spans="1:8">
      <c r="A551" s="172" t="s">
        <v>1343</v>
      </c>
      <c r="B551" s="172"/>
      <c r="C551" s="172" t="s">
        <v>1344</v>
      </c>
      <c r="G551" t="s">
        <v>337</v>
      </c>
      <c r="H551" s="171">
        <v>403.08</v>
      </c>
    </row>
    <row r="552" spans="1:3">
      <c r="A552" s="172">
        <v>8776</v>
      </c>
      <c r="B552" s="172"/>
      <c r="C552" s="172" t="s">
        <v>1345</v>
      </c>
    </row>
    <row r="553" ht="28" spans="1:8">
      <c r="A553" s="172" t="s">
        <v>1346</v>
      </c>
      <c r="B553" s="172"/>
      <c r="C553" s="172" t="s">
        <v>1347</v>
      </c>
      <c r="G553" t="s">
        <v>340</v>
      </c>
      <c r="H553" s="171">
        <v>146.91</v>
      </c>
    </row>
    <row r="554" ht="28" spans="1:8">
      <c r="A554" s="172" t="s">
        <v>1348</v>
      </c>
      <c r="B554" s="172"/>
      <c r="C554" s="172" t="s">
        <v>1349</v>
      </c>
      <c r="G554" t="s">
        <v>340</v>
      </c>
      <c r="H554" s="171">
        <v>175.42</v>
      </c>
    </row>
    <row r="555" ht="28" spans="1:8">
      <c r="A555" s="172" t="s">
        <v>1350</v>
      </c>
      <c r="B555" s="172"/>
      <c r="C555" s="172" t="s">
        <v>1351</v>
      </c>
      <c r="G555" t="s">
        <v>340</v>
      </c>
      <c r="H555" s="171">
        <v>1955.28</v>
      </c>
    </row>
    <row r="556" ht="28" spans="1:8">
      <c r="A556" s="172" t="s">
        <v>1352</v>
      </c>
      <c r="B556" s="172"/>
      <c r="C556" s="172" t="s">
        <v>1353</v>
      </c>
      <c r="G556" t="s">
        <v>340</v>
      </c>
      <c r="H556" s="171">
        <v>2123.47</v>
      </c>
    </row>
    <row r="557" ht="28" spans="1:8">
      <c r="A557" s="172" t="s">
        <v>1354</v>
      </c>
      <c r="B557" s="172"/>
      <c r="C557" s="172" t="s">
        <v>1355</v>
      </c>
      <c r="G557" t="s">
        <v>340</v>
      </c>
      <c r="H557" s="171">
        <v>2291.67</v>
      </c>
    </row>
    <row r="558" ht="28" spans="1:8">
      <c r="A558" s="172" t="s">
        <v>1356</v>
      </c>
      <c r="B558" s="172"/>
      <c r="C558" s="172" t="s">
        <v>1357</v>
      </c>
      <c r="G558" t="s">
        <v>340</v>
      </c>
      <c r="H558" s="171">
        <v>1469.07</v>
      </c>
    </row>
    <row r="559" ht="28" spans="1:8">
      <c r="A559" s="172" t="s">
        <v>1358</v>
      </c>
      <c r="B559" s="172"/>
      <c r="C559" s="172" t="s">
        <v>1359</v>
      </c>
      <c r="G559" t="s">
        <v>340</v>
      </c>
      <c r="H559" s="171">
        <v>1603.55</v>
      </c>
    </row>
    <row r="560" ht="28" spans="1:8">
      <c r="A560" s="172" t="s">
        <v>1360</v>
      </c>
      <c r="B560" s="172"/>
      <c r="C560" s="172" t="s">
        <v>1361</v>
      </c>
      <c r="G560" t="s">
        <v>340</v>
      </c>
      <c r="H560" s="171">
        <v>1738.02</v>
      </c>
    </row>
    <row r="561" ht="28" spans="1:8">
      <c r="A561" s="172" t="s">
        <v>1362</v>
      </c>
      <c r="B561" s="172"/>
      <c r="C561" s="172" t="s">
        <v>1363</v>
      </c>
      <c r="G561" t="s">
        <v>340</v>
      </c>
      <c r="H561" s="171">
        <v>1872.57</v>
      </c>
    </row>
    <row r="562" spans="1:3">
      <c r="A562" s="172">
        <v>8778</v>
      </c>
      <c r="B562" s="172"/>
      <c r="C562" s="172" t="s">
        <v>1364</v>
      </c>
    </row>
    <row r="563" ht="28" spans="1:8">
      <c r="A563" s="172" t="s">
        <v>1365</v>
      </c>
      <c r="B563" s="172"/>
      <c r="C563" s="172" t="s">
        <v>1366</v>
      </c>
      <c r="G563" t="s">
        <v>340</v>
      </c>
      <c r="H563" s="171">
        <v>244.98</v>
      </c>
    </row>
    <row r="564" ht="28" spans="1:8">
      <c r="A564" s="172" t="s">
        <v>1367</v>
      </c>
      <c r="B564" s="172"/>
      <c r="C564" s="172" t="s">
        <v>1368</v>
      </c>
      <c r="G564" t="s">
        <v>340</v>
      </c>
      <c r="H564" s="171">
        <v>256.54</v>
      </c>
    </row>
    <row r="565" ht="28" spans="1:8">
      <c r="A565" s="172" t="s">
        <v>1369</v>
      </c>
      <c r="B565" s="172"/>
      <c r="C565" s="172" t="s">
        <v>1370</v>
      </c>
      <c r="G565" t="s">
        <v>340</v>
      </c>
      <c r="H565" s="171">
        <v>292.73</v>
      </c>
    </row>
    <row r="566" ht="28" spans="1:8">
      <c r="A566" s="172" t="s">
        <v>1371</v>
      </c>
      <c r="B566" s="172"/>
      <c r="C566" s="172" t="s">
        <v>1372</v>
      </c>
      <c r="G566" t="s">
        <v>340</v>
      </c>
      <c r="H566" s="171">
        <v>329.14</v>
      </c>
    </row>
    <row r="567" ht="42" spans="1:8">
      <c r="A567" s="172" t="s">
        <v>1373</v>
      </c>
      <c r="B567" s="172"/>
      <c r="C567" s="172" t="s">
        <v>1374</v>
      </c>
      <c r="G567" t="s">
        <v>340</v>
      </c>
      <c r="H567" s="171">
        <v>197.19</v>
      </c>
    </row>
    <row r="568" ht="28" spans="1:8">
      <c r="A568" s="172" t="s">
        <v>1375</v>
      </c>
      <c r="B568" s="172"/>
      <c r="C568" s="172" t="s">
        <v>1376</v>
      </c>
      <c r="G568" t="s">
        <v>340</v>
      </c>
      <c r="H568" s="171">
        <v>342.04</v>
      </c>
    </row>
    <row r="569" ht="28" spans="1:8">
      <c r="A569" s="172" t="s">
        <v>1377</v>
      </c>
      <c r="B569" s="172"/>
      <c r="C569" s="172" t="s">
        <v>1378</v>
      </c>
      <c r="G569" t="s">
        <v>340</v>
      </c>
      <c r="H569" s="171">
        <v>342.58</v>
      </c>
    </row>
    <row r="570" ht="28" spans="1:8">
      <c r="A570" s="172" t="s">
        <v>1379</v>
      </c>
      <c r="B570" s="172"/>
      <c r="C570" s="172" t="s">
        <v>1380</v>
      </c>
      <c r="G570" t="s">
        <v>340</v>
      </c>
      <c r="H570" s="171">
        <v>343.12</v>
      </c>
    </row>
    <row r="571" ht="28" spans="1:8">
      <c r="A571" s="172" t="s">
        <v>1381</v>
      </c>
      <c r="B571" s="172"/>
      <c r="C571" s="172" t="s">
        <v>1382</v>
      </c>
      <c r="G571" t="s">
        <v>340</v>
      </c>
      <c r="H571" s="171">
        <v>343.65</v>
      </c>
    </row>
    <row r="572" ht="56" spans="1:8">
      <c r="A572" s="172" t="s">
        <v>1383</v>
      </c>
      <c r="B572" s="172"/>
      <c r="C572" s="172" t="s">
        <v>1384</v>
      </c>
      <c r="G572" t="s">
        <v>340</v>
      </c>
      <c r="H572" s="171">
        <v>931.57</v>
      </c>
    </row>
    <row r="573" ht="42" spans="1:8">
      <c r="A573" s="172" t="s">
        <v>1385</v>
      </c>
      <c r="B573" s="172"/>
      <c r="C573" s="172" t="s">
        <v>1386</v>
      </c>
      <c r="G573" t="s">
        <v>340</v>
      </c>
      <c r="H573" s="171">
        <v>943.67</v>
      </c>
    </row>
    <row r="574" ht="42" spans="1:8">
      <c r="A574" s="172" t="s">
        <v>1387</v>
      </c>
      <c r="B574" s="172"/>
      <c r="C574" s="172" t="s">
        <v>1388</v>
      </c>
      <c r="G574" t="s">
        <v>340</v>
      </c>
      <c r="H574" s="171">
        <v>980.4</v>
      </c>
    </row>
    <row r="575" ht="42" spans="1:8">
      <c r="A575" s="172" t="s">
        <v>1389</v>
      </c>
      <c r="B575" s="172"/>
      <c r="C575" s="172" t="s">
        <v>1390</v>
      </c>
      <c r="G575" t="s">
        <v>340</v>
      </c>
      <c r="H575" s="171">
        <v>1017.34</v>
      </c>
    </row>
    <row r="576" ht="28" spans="1:8">
      <c r="A576" s="172" t="s">
        <v>1391</v>
      </c>
      <c r="B576" s="172"/>
      <c r="C576" s="172" t="s">
        <v>1392</v>
      </c>
      <c r="G576" t="s">
        <v>340</v>
      </c>
      <c r="H576" s="171">
        <v>69.79</v>
      </c>
    </row>
    <row r="577" ht="28" spans="1:8">
      <c r="A577" s="172" t="s">
        <v>1393</v>
      </c>
      <c r="B577" s="172"/>
      <c r="C577" s="172" t="s">
        <v>1394</v>
      </c>
      <c r="G577" t="s">
        <v>340</v>
      </c>
      <c r="H577" s="171">
        <v>80.95</v>
      </c>
    </row>
    <row r="578" spans="1:3">
      <c r="A578" s="172">
        <v>8779</v>
      </c>
      <c r="B578" s="172"/>
      <c r="C578" s="172" t="s">
        <v>1395</v>
      </c>
    </row>
    <row r="579" ht="28" spans="1:8">
      <c r="A579" s="172" t="s">
        <v>1396</v>
      </c>
      <c r="B579" s="172"/>
      <c r="C579" s="172" t="s">
        <v>1397</v>
      </c>
      <c r="G579" t="s">
        <v>340</v>
      </c>
      <c r="H579" s="171">
        <v>1114.49</v>
      </c>
    </row>
    <row r="580" ht="28" spans="1:8">
      <c r="A580" s="172" t="s">
        <v>1398</v>
      </c>
      <c r="B580" s="172"/>
      <c r="C580" s="172" t="s">
        <v>1399</v>
      </c>
      <c r="G580" t="s">
        <v>340</v>
      </c>
      <c r="H580" s="171">
        <v>1175.81</v>
      </c>
    </row>
    <row r="581" ht="28" spans="1:8">
      <c r="A581" s="172" t="s">
        <v>1400</v>
      </c>
      <c r="B581" s="172"/>
      <c r="C581" s="172" t="s">
        <v>1401</v>
      </c>
      <c r="G581" t="s">
        <v>340</v>
      </c>
      <c r="H581" s="171">
        <v>1237.05</v>
      </c>
    </row>
    <row r="582" ht="42" spans="1:8">
      <c r="A582" s="172" t="s">
        <v>1402</v>
      </c>
      <c r="B582" s="172"/>
      <c r="C582" s="172" t="s">
        <v>1403</v>
      </c>
      <c r="G582" t="s">
        <v>340</v>
      </c>
      <c r="H582" s="171">
        <v>926.04</v>
      </c>
    </row>
    <row r="583" spans="1:3">
      <c r="A583" s="172">
        <v>8784</v>
      </c>
      <c r="B583" s="172"/>
      <c r="C583" s="172" t="s">
        <v>1404</v>
      </c>
    </row>
    <row r="584" ht="56" spans="1:8">
      <c r="A584" s="172" t="s">
        <v>1405</v>
      </c>
      <c r="B584" s="172"/>
      <c r="C584" s="172" t="s">
        <v>1406</v>
      </c>
      <c r="G584" t="s">
        <v>340</v>
      </c>
      <c r="H584" s="171">
        <v>3308.93</v>
      </c>
    </row>
    <row r="585" ht="42" spans="1:8">
      <c r="A585" s="172" t="s">
        <v>1407</v>
      </c>
      <c r="B585" s="172"/>
      <c r="C585" s="172" t="s">
        <v>1408</v>
      </c>
      <c r="G585" t="s">
        <v>340</v>
      </c>
      <c r="H585" s="171">
        <v>1607.23</v>
      </c>
    </row>
    <row r="586" ht="28" spans="1:8">
      <c r="A586" s="172" t="s">
        <v>1409</v>
      </c>
      <c r="B586" s="172"/>
      <c r="C586" s="172" t="s">
        <v>1410</v>
      </c>
      <c r="G586" t="s">
        <v>340</v>
      </c>
      <c r="H586" s="171">
        <v>1655.74</v>
      </c>
    </row>
    <row r="587" spans="1:3">
      <c r="A587" s="172">
        <v>8865</v>
      </c>
      <c r="B587" s="172"/>
      <c r="C587" s="172" t="s">
        <v>1411</v>
      </c>
    </row>
    <row r="588" ht="28" spans="1:8">
      <c r="A588" s="172" t="s">
        <v>1412</v>
      </c>
      <c r="B588" s="172"/>
      <c r="C588" s="172" t="s">
        <v>1413</v>
      </c>
      <c r="G588" t="s">
        <v>337</v>
      </c>
      <c r="H588" s="171">
        <v>273.38</v>
      </c>
    </row>
    <row r="589" spans="1:3">
      <c r="A589" s="172">
        <v>8773</v>
      </c>
      <c r="B589" s="172"/>
      <c r="C589" s="172" t="s">
        <v>1414</v>
      </c>
    </row>
    <row r="590" spans="1:8">
      <c r="A590" s="172" t="s">
        <v>1415</v>
      </c>
      <c r="B590" s="172"/>
      <c r="C590" s="172" t="s">
        <v>1416</v>
      </c>
      <c r="G590" t="s">
        <v>337</v>
      </c>
      <c r="H590" s="171">
        <v>120.71</v>
      </c>
    </row>
    <row r="591" ht="28" spans="1:8">
      <c r="A591" s="172" t="s">
        <v>1417</v>
      </c>
      <c r="B591" s="172"/>
      <c r="C591" s="172" t="s">
        <v>1418</v>
      </c>
      <c r="G591" t="s">
        <v>337</v>
      </c>
      <c r="H591" s="171">
        <v>366.77</v>
      </c>
    </row>
    <row r="592" ht="28" spans="1:8">
      <c r="A592" s="172" t="s">
        <v>1419</v>
      </c>
      <c r="B592" s="172"/>
      <c r="C592" s="172" t="s">
        <v>1420</v>
      </c>
      <c r="G592" t="s">
        <v>337</v>
      </c>
      <c r="H592" s="171">
        <v>445.96</v>
      </c>
    </row>
    <row r="593" ht="28" spans="1:8">
      <c r="A593" s="172" t="s">
        <v>1421</v>
      </c>
      <c r="B593" s="172"/>
      <c r="C593" s="172" t="s">
        <v>1422</v>
      </c>
      <c r="G593" t="s">
        <v>337</v>
      </c>
      <c r="H593" s="171">
        <v>481.63</v>
      </c>
    </row>
    <row r="594" ht="28" spans="1:8">
      <c r="A594" s="172" t="s">
        <v>1423</v>
      </c>
      <c r="B594" s="172"/>
      <c r="C594" s="172" t="s">
        <v>1424</v>
      </c>
      <c r="G594" t="s">
        <v>337</v>
      </c>
      <c r="H594" s="171">
        <v>539.81</v>
      </c>
    </row>
    <row r="595" spans="1:3">
      <c r="A595" s="172">
        <v>8783</v>
      </c>
      <c r="B595" s="172"/>
      <c r="C595" s="172" t="s">
        <v>1425</v>
      </c>
    </row>
    <row r="596" ht="28" spans="1:8">
      <c r="A596" s="172" t="s">
        <v>1426</v>
      </c>
      <c r="B596" s="172"/>
      <c r="C596" s="172" t="s">
        <v>1427</v>
      </c>
      <c r="G596" t="s">
        <v>340</v>
      </c>
      <c r="H596" s="171">
        <v>22.98</v>
      </c>
    </row>
    <row r="597" ht="28" spans="1:8">
      <c r="A597" s="172" t="s">
        <v>1428</v>
      </c>
      <c r="B597" s="172"/>
      <c r="C597" s="172" t="s">
        <v>1429</v>
      </c>
      <c r="G597" t="s">
        <v>340</v>
      </c>
      <c r="H597" s="171">
        <v>19.38</v>
      </c>
    </row>
    <row r="598" ht="28" spans="1:8">
      <c r="A598" s="172" t="s">
        <v>1430</v>
      </c>
      <c r="B598" s="172"/>
      <c r="C598" s="172" t="s">
        <v>1431</v>
      </c>
      <c r="G598" t="s">
        <v>340</v>
      </c>
      <c r="H598" s="171">
        <v>21.06</v>
      </c>
    </row>
    <row r="599" ht="28" spans="1:8">
      <c r="A599" s="172" t="s">
        <v>1432</v>
      </c>
      <c r="B599" s="172"/>
      <c r="C599" s="172" t="s">
        <v>1433</v>
      </c>
      <c r="G599" t="s">
        <v>340</v>
      </c>
      <c r="H599" s="171">
        <v>16.74</v>
      </c>
    </row>
    <row r="600" ht="42" spans="1:8">
      <c r="A600" s="172" t="s">
        <v>1434</v>
      </c>
      <c r="B600" s="172"/>
      <c r="C600" s="172" t="s">
        <v>1435</v>
      </c>
      <c r="G600" t="s">
        <v>340</v>
      </c>
      <c r="H600" s="171">
        <v>96.61</v>
      </c>
    </row>
    <row r="601" ht="42" spans="1:8">
      <c r="A601" s="172" t="s">
        <v>1436</v>
      </c>
      <c r="B601" s="172"/>
      <c r="C601" s="172" t="s">
        <v>1437</v>
      </c>
      <c r="G601" t="s">
        <v>340</v>
      </c>
      <c r="H601" s="171">
        <v>76.39</v>
      </c>
    </row>
    <row r="602" ht="28" spans="1:8">
      <c r="A602" s="172" t="s">
        <v>1438</v>
      </c>
      <c r="B602" s="172"/>
      <c r="C602" s="172" t="s">
        <v>1439</v>
      </c>
      <c r="G602" t="s">
        <v>340</v>
      </c>
      <c r="H602" s="171">
        <v>113.71</v>
      </c>
    </row>
    <row r="603" ht="42" spans="1:8">
      <c r="A603" s="172" t="s">
        <v>1440</v>
      </c>
      <c r="B603" s="172"/>
      <c r="C603" s="172" t="s">
        <v>1441</v>
      </c>
      <c r="G603" t="s">
        <v>340</v>
      </c>
      <c r="H603" s="171">
        <v>107.51</v>
      </c>
    </row>
    <row r="604" ht="28" spans="1:8">
      <c r="A604" s="172" t="s">
        <v>1442</v>
      </c>
      <c r="B604" s="172"/>
      <c r="C604" s="172" t="s">
        <v>1443</v>
      </c>
      <c r="G604" t="s">
        <v>340</v>
      </c>
      <c r="H604" s="171">
        <v>118.24</v>
      </c>
    </row>
    <row r="605" ht="28" spans="1:8">
      <c r="A605" s="172" t="s">
        <v>1444</v>
      </c>
      <c r="B605" s="172"/>
      <c r="C605" s="172" t="s">
        <v>1445</v>
      </c>
      <c r="G605" t="s">
        <v>340</v>
      </c>
      <c r="H605" s="171">
        <v>131.6</v>
      </c>
    </row>
    <row r="606" ht="28" spans="1:8">
      <c r="A606" s="172" t="s">
        <v>1446</v>
      </c>
      <c r="B606" s="172"/>
      <c r="C606" s="172" t="s">
        <v>1447</v>
      </c>
      <c r="G606" t="s">
        <v>340</v>
      </c>
      <c r="H606" s="171">
        <v>91.03</v>
      </c>
    </row>
    <row r="607" ht="56" spans="1:8">
      <c r="A607" s="172" t="s">
        <v>1448</v>
      </c>
      <c r="B607" s="172"/>
      <c r="C607" s="172" t="s">
        <v>1449</v>
      </c>
      <c r="G607" t="s">
        <v>340</v>
      </c>
      <c r="H607" s="171">
        <v>145.33</v>
      </c>
    </row>
    <row r="608" ht="42" spans="1:8">
      <c r="A608" s="172" t="s">
        <v>1450</v>
      </c>
      <c r="B608" s="172"/>
      <c r="C608" s="172" t="s">
        <v>1451</v>
      </c>
      <c r="G608" t="s">
        <v>340</v>
      </c>
      <c r="H608" s="171">
        <v>548.88</v>
      </c>
    </row>
    <row r="609" ht="42" spans="1:8">
      <c r="A609" s="172" t="s">
        <v>1452</v>
      </c>
      <c r="B609" s="172"/>
      <c r="C609" s="172" t="s">
        <v>1453</v>
      </c>
      <c r="G609" t="s">
        <v>340</v>
      </c>
      <c r="H609" s="171">
        <v>306.36</v>
      </c>
    </row>
    <row r="610" spans="1:8">
      <c r="A610" s="172" t="s">
        <v>1454</v>
      </c>
      <c r="B610" s="172"/>
      <c r="C610" s="172" t="s">
        <v>1455</v>
      </c>
      <c r="G610" t="s">
        <v>340</v>
      </c>
      <c r="H610" s="171">
        <v>14.33</v>
      </c>
    </row>
    <row r="611" spans="1:8">
      <c r="A611" s="172" t="s">
        <v>1456</v>
      </c>
      <c r="B611" s="172"/>
      <c r="C611" s="172" t="s">
        <v>1457</v>
      </c>
      <c r="G611" t="s">
        <v>340</v>
      </c>
      <c r="H611" s="171">
        <v>198.94</v>
      </c>
    </row>
    <row r="612" ht="28" spans="1:8">
      <c r="A612" s="172" t="s">
        <v>1458</v>
      </c>
      <c r="B612" s="172"/>
      <c r="C612" s="172" t="s">
        <v>1459</v>
      </c>
      <c r="G612" t="s">
        <v>340</v>
      </c>
      <c r="H612" s="171">
        <v>22.36</v>
      </c>
    </row>
    <row r="613" ht="28" spans="1:8">
      <c r="A613" s="172" t="s">
        <v>1460</v>
      </c>
      <c r="B613" s="172"/>
      <c r="C613" s="172" t="s">
        <v>1461</v>
      </c>
      <c r="G613" t="s">
        <v>340</v>
      </c>
      <c r="H613" s="171">
        <v>61.11</v>
      </c>
    </row>
    <row r="614" spans="1:3">
      <c r="A614" s="172">
        <v>8782</v>
      </c>
      <c r="B614" s="172"/>
      <c r="C614" s="172" t="s">
        <v>1462</v>
      </c>
    </row>
    <row r="615" ht="28" spans="1:8">
      <c r="A615" s="172" t="s">
        <v>1463</v>
      </c>
      <c r="B615" s="172"/>
      <c r="C615" s="172" t="s">
        <v>1464</v>
      </c>
      <c r="G615" t="s">
        <v>340</v>
      </c>
      <c r="H615" s="171">
        <v>104.05</v>
      </c>
    </row>
    <row r="616" spans="1:3">
      <c r="A616" s="172">
        <v>8785</v>
      </c>
      <c r="B616" s="172"/>
      <c r="C616" s="172" t="s">
        <v>1465</v>
      </c>
    </row>
    <row r="617" spans="1:8">
      <c r="A617" s="172" t="s">
        <v>1466</v>
      </c>
      <c r="B617" s="172"/>
      <c r="C617" s="172" t="s">
        <v>1467</v>
      </c>
      <c r="G617" t="s">
        <v>357</v>
      </c>
      <c r="H617" s="171">
        <v>22.12</v>
      </c>
    </row>
    <row r="618" spans="1:3">
      <c r="A618" s="172">
        <v>8671</v>
      </c>
      <c r="B618" s="172"/>
      <c r="C618" s="172" t="s">
        <v>1468</v>
      </c>
    </row>
    <row r="619" spans="1:3">
      <c r="A619" s="172">
        <v>8786</v>
      </c>
      <c r="B619" s="172"/>
      <c r="C619" s="172" t="s">
        <v>1469</v>
      </c>
    </row>
    <row r="620" spans="1:8">
      <c r="A620" s="172" t="s">
        <v>1470</v>
      </c>
      <c r="B620" s="172"/>
      <c r="C620" s="172" t="s">
        <v>1471</v>
      </c>
      <c r="G620" t="s">
        <v>357</v>
      </c>
      <c r="H620" s="171">
        <v>21.26</v>
      </c>
    </row>
    <row r="621" ht="28" spans="1:8">
      <c r="A621" s="172" t="s">
        <v>1472</v>
      </c>
      <c r="B621" s="172"/>
      <c r="C621" s="172" t="s">
        <v>1473</v>
      </c>
      <c r="G621" t="s">
        <v>337</v>
      </c>
      <c r="H621" s="171">
        <v>111.55</v>
      </c>
    </row>
    <row r="622" ht="28" spans="1:8">
      <c r="A622" s="172" t="s">
        <v>1474</v>
      </c>
      <c r="B622" s="172"/>
      <c r="C622" s="172" t="s">
        <v>1475</v>
      </c>
      <c r="G622" t="s">
        <v>337</v>
      </c>
      <c r="H622" s="171">
        <v>79.83</v>
      </c>
    </row>
    <row r="623" ht="28" spans="1:8">
      <c r="A623" s="172" t="s">
        <v>1476</v>
      </c>
      <c r="B623" s="172"/>
      <c r="C623" s="172" t="s">
        <v>1477</v>
      </c>
      <c r="G623" t="s">
        <v>337</v>
      </c>
      <c r="H623" s="171">
        <v>42.66</v>
      </c>
    </row>
    <row r="624" ht="28" spans="1:8">
      <c r="A624" s="172" t="s">
        <v>1478</v>
      </c>
      <c r="B624" s="172"/>
      <c r="C624" s="172" t="s">
        <v>1479</v>
      </c>
      <c r="G624" t="s">
        <v>357</v>
      </c>
      <c r="H624" s="171">
        <v>55.97</v>
      </c>
    </row>
    <row r="625" ht="28" spans="1:8">
      <c r="A625" s="172" t="s">
        <v>1480</v>
      </c>
      <c r="B625" s="172"/>
      <c r="C625" s="172" t="s">
        <v>1481</v>
      </c>
      <c r="G625" t="s">
        <v>357</v>
      </c>
      <c r="H625" s="171">
        <v>68.4</v>
      </c>
    </row>
    <row r="626" ht="28" spans="1:8">
      <c r="A626" s="172" t="s">
        <v>1482</v>
      </c>
      <c r="B626" s="172"/>
      <c r="C626" s="172" t="s">
        <v>1483</v>
      </c>
      <c r="G626" t="s">
        <v>357</v>
      </c>
      <c r="H626" s="171">
        <v>40.94</v>
      </c>
    </row>
    <row r="627" spans="1:8">
      <c r="A627" s="172" t="s">
        <v>1484</v>
      </c>
      <c r="B627" s="172"/>
      <c r="C627" s="172" t="s">
        <v>1485</v>
      </c>
      <c r="G627" t="s">
        <v>357</v>
      </c>
      <c r="H627" s="171">
        <v>11.1</v>
      </c>
    </row>
    <row r="628" spans="1:3">
      <c r="A628" s="172">
        <v>8787</v>
      </c>
      <c r="B628" s="172"/>
      <c r="C628" s="172" t="s">
        <v>1486</v>
      </c>
    </row>
    <row r="629" ht="42" spans="1:8">
      <c r="A629" s="172" t="s">
        <v>1487</v>
      </c>
      <c r="B629" s="172"/>
      <c r="C629" s="172" t="s">
        <v>1488</v>
      </c>
      <c r="G629" t="s">
        <v>950</v>
      </c>
      <c r="H629" s="171">
        <v>20.09</v>
      </c>
    </row>
    <row r="630" ht="42" spans="1:8">
      <c r="A630" s="172" t="s">
        <v>1489</v>
      </c>
      <c r="B630" s="172"/>
      <c r="C630" s="172" t="s">
        <v>1490</v>
      </c>
      <c r="G630" t="s">
        <v>337</v>
      </c>
      <c r="H630" s="171">
        <v>297.37</v>
      </c>
    </row>
    <row r="631" ht="56" spans="1:8">
      <c r="A631" s="172" t="s">
        <v>1491</v>
      </c>
      <c r="B631" s="172"/>
      <c r="C631" s="172" t="s">
        <v>1492</v>
      </c>
      <c r="G631" t="s">
        <v>337</v>
      </c>
      <c r="H631" s="171">
        <v>299.11</v>
      </c>
    </row>
    <row r="632" ht="42" spans="1:8">
      <c r="A632" s="172" t="s">
        <v>1493</v>
      </c>
      <c r="B632" s="172"/>
      <c r="C632" s="172" t="s">
        <v>1494</v>
      </c>
      <c r="G632" t="s">
        <v>337</v>
      </c>
      <c r="H632" s="171">
        <v>284.26</v>
      </c>
    </row>
    <row r="633" ht="56" spans="1:8">
      <c r="A633" s="172" t="s">
        <v>1495</v>
      </c>
      <c r="B633" s="172"/>
      <c r="C633" s="172" t="s">
        <v>1496</v>
      </c>
      <c r="G633" t="s">
        <v>337</v>
      </c>
      <c r="H633" s="171">
        <v>745.69</v>
      </c>
    </row>
    <row r="634" ht="56" spans="1:8">
      <c r="A634" s="172" t="s">
        <v>1497</v>
      </c>
      <c r="B634" s="172"/>
      <c r="C634" s="172" t="s">
        <v>1498</v>
      </c>
      <c r="G634" t="s">
        <v>337</v>
      </c>
      <c r="H634" s="171">
        <v>337.24</v>
      </c>
    </row>
    <row r="635" ht="56" spans="1:8">
      <c r="A635" s="172" t="s">
        <v>1499</v>
      </c>
      <c r="B635" s="172"/>
      <c r="C635" s="172" t="s">
        <v>1500</v>
      </c>
      <c r="G635" t="s">
        <v>337</v>
      </c>
      <c r="H635" s="171">
        <v>232.53</v>
      </c>
    </row>
    <row r="636" ht="42" spans="1:8">
      <c r="A636" s="172" t="s">
        <v>1501</v>
      </c>
      <c r="B636" s="172"/>
      <c r="C636" s="172" t="s">
        <v>1502</v>
      </c>
      <c r="G636" t="s">
        <v>337</v>
      </c>
      <c r="H636" s="171">
        <v>219.47</v>
      </c>
    </row>
    <row r="637" spans="1:3">
      <c r="A637" s="172">
        <v>8788</v>
      </c>
      <c r="B637" s="172"/>
      <c r="C637" s="172" t="s">
        <v>1503</v>
      </c>
    </row>
    <row r="638" ht="42" spans="1:8">
      <c r="A638" s="172" t="s">
        <v>1504</v>
      </c>
      <c r="B638" s="172"/>
      <c r="C638" s="172" t="s">
        <v>1505</v>
      </c>
      <c r="G638" t="s">
        <v>337</v>
      </c>
      <c r="H638" s="171">
        <v>44.57</v>
      </c>
    </row>
    <row r="639" ht="42" spans="1:8">
      <c r="A639" s="172" t="s">
        <v>1506</v>
      </c>
      <c r="B639" s="172"/>
      <c r="C639" s="172" t="s">
        <v>1507</v>
      </c>
      <c r="G639" t="s">
        <v>337</v>
      </c>
      <c r="H639" s="171">
        <v>48.26</v>
      </c>
    </row>
    <row r="640" ht="42" spans="1:8">
      <c r="A640" s="172" t="s">
        <v>1508</v>
      </c>
      <c r="B640" s="172"/>
      <c r="C640" s="172" t="s">
        <v>1509</v>
      </c>
      <c r="G640" t="s">
        <v>337</v>
      </c>
      <c r="H640" s="171">
        <v>69.11</v>
      </c>
    </row>
    <row r="641" ht="42" spans="1:8">
      <c r="A641" s="172" t="s">
        <v>1510</v>
      </c>
      <c r="B641" s="172"/>
      <c r="C641" s="172" t="s">
        <v>1511</v>
      </c>
      <c r="G641" t="s">
        <v>337</v>
      </c>
      <c r="H641" s="171">
        <v>170.21</v>
      </c>
    </row>
    <row r="642" ht="42" spans="1:8">
      <c r="A642" s="172" t="s">
        <v>1512</v>
      </c>
      <c r="B642" s="172"/>
      <c r="C642" s="172" t="s">
        <v>1513</v>
      </c>
      <c r="G642" t="s">
        <v>337</v>
      </c>
      <c r="H642" s="171">
        <v>163.71</v>
      </c>
    </row>
    <row r="643" ht="28" spans="1:8">
      <c r="A643" s="172" t="s">
        <v>1514</v>
      </c>
      <c r="B643" s="172"/>
      <c r="C643" s="172" t="s">
        <v>1515</v>
      </c>
      <c r="G643" t="s">
        <v>357</v>
      </c>
      <c r="H643" s="171">
        <v>60.64</v>
      </c>
    </row>
    <row r="644" spans="1:3">
      <c r="A644" s="172">
        <v>8789</v>
      </c>
      <c r="B644" s="172"/>
      <c r="C644" s="172" t="s">
        <v>1516</v>
      </c>
    </row>
    <row r="645" ht="28" spans="1:8">
      <c r="A645" s="172" t="s">
        <v>1517</v>
      </c>
      <c r="B645" s="172"/>
      <c r="C645" s="172" t="s">
        <v>1518</v>
      </c>
      <c r="G645" t="s">
        <v>337</v>
      </c>
      <c r="H645" s="171">
        <v>119.6</v>
      </c>
    </row>
    <row r="646" ht="42" spans="1:8">
      <c r="A646" s="172" t="s">
        <v>1519</v>
      </c>
      <c r="B646" s="172"/>
      <c r="C646" s="172" t="s">
        <v>1520</v>
      </c>
      <c r="G646" t="s">
        <v>337</v>
      </c>
      <c r="H646" s="171">
        <v>264.48</v>
      </c>
    </row>
    <row r="647" ht="28" spans="1:8">
      <c r="A647" s="172" t="s">
        <v>1521</v>
      </c>
      <c r="B647" s="172"/>
      <c r="C647" s="172" t="s">
        <v>1522</v>
      </c>
      <c r="G647" t="s">
        <v>337</v>
      </c>
      <c r="H647" s="171">
        <v>92.03</v>
      </c>
    </row>
    <row r="648" ht="28" spans="1:8">
      <c r="A648" s="172" t="s">
        <v>1523</v>
      </c>
      <c r="B648" s="172"/>
      <c r="C648" s="172" t="s">
        <v>1524</v>
      </c>
      <c r="G648" t="s">
        <v>337</v>
      </c>
      <c r="H648" s="171">
        <v>68.1</v>
      </c>
    </row>
    <row r="649" ht="28" spans="1:8">
      <c r="A649" s="172" t="s">
        <v>1525</v>
      </c>
      <c r="B649" s="172"/>
      <c r="C649" s="172" t="s">
        <v>1526</v>
      </c>
      <c r="G649" t="s">
        <v>337</v>
      </c>
      <c r="H649" s="171">
        <v>69.02</v>
      </c>
    </row>
    <row r="650" ht="28" spans="1:8">
      <c r="A650" s="172" t="s">
        <v>1527</v>
      </c>
      <c r="B650" s="172"/>
      <c r="C650" s="172" t="s">
        <v>1528</v>
      </c>
      <c r="G650" t="s">
        <v>357</v>
      </c>
      <c r="H650" s="171">
        <v>85.75</v>
      </c>
    </row>
    <row r="651" spans="1:3">
      <c r="A651" s="172">
        <v>8790</v>
      </c>
      <c r="B651" s="172"/>
      <c r="C651" s="172" t="s">
        <v>1529</v>
      </c>
    </row>
    <row r="652" ht="28" spans="1:8">
      <c r="A652" s="172" t="s">
        <v>1530</v>
      </c>
      <c r="B652" s="172"/>
      <c r="C652" s="172" t="s">
        <v>1531</v>
      </c>
      <c r="G652" t="s">
        <v>337</v>
      </c>
      <c r="H652" s="171">
        <v>129.62</v>
      </c>
    </row>
    <row r="653" ht="28" spans="1:8">
      <c r="A653" s="172" t="s">
        <v>1532</v>
      </c>
      <c r="B653" s="172"/>
      <c r="C653" s="172" t="s">
        <v>1533</v>
      </c>
      <c r="G653" t="s">
        <v>337</v>
      </c>
      <c r="H653" s="171">
        <v>99.56</v>
      </c>
    </row>
    <row r="654" ht="28" spans="1:8">
      <c r="A654" s="172" t="s">
        <v>1534</v>
      </c>
      <c r="B654" s="172"/>
      <c r="C654" s="172" t="s">
        <v>1535</v>
      </c>
      <c r="G654" t="s">
        <v>337</v>
      </c>
      <c r="H654" s="171">
        <v>102.78</v>
      </c>
    </row>
    <row r="655" ht="42" spans="1:8">
      <c r="A655" s="172" t="s">
        <v>1536</v>
      </c>
      <c r="B655" s="172"/>
      <c r="C655" s="172" t="s">
        <v>1537</v>
      </c>
      <c r="G655" t="s">
        <v>357</v>
      </c>
      <c r="H655" s="171">
        <v>14.69</v>
      </c>
    </row>
    <row r="656" spans="1:3">
      <c r="A656" s="172">
        <v>8791</v>
      </c>
      <c r="B656" s="172"/>
      <c r="C656" s="172" t="s">
        <v>1538</v>
      </c>
    </row>
    <row r="657" ht="28" spans="1:8">
      <c r="A657" s="172" t="s">
        <v>1539</v>
      </c>
      <c r="B657" s="172"/>
      <c r="C657" s="172" t="s">
        <v>1540</v>
      </c>
      <c r="G657" t="s">
        <v>357</v>
      </c>
      <c r="H657" s="171">
        <v>87.14</v>
      </c>
    </row>
    <row r="658" ht="28" spans="1:8">
      <c r="A658" s="172" t="s">
        <v>1541</v>
      </c>
      <c r="B658" s="172"/>
      <c r="C658" s="172" t="s">
        <v>1542</v>
      </c>
      <c r="G658" t="s">
        <v>357</v>
      </c>
      <c r="H658" s="171">
        <v>131.24</v>
      </c>
    </row>
    <row r="659" ht="28" spans="1:8">
      <c r="A659" s="172" t="s">
        <v>1543</v>
      </c>
      <c r="B659" s="172"/>
      <c r="C659" s="172" t="s">
        <v>1544</v>
      </c>
      <c r="G659" t="s">
        <v>357</v>
      </c>
      <c r="H659" s="171">
        <v>206.68</v>
      </c>
    </row>
    <row r="660" ht="28" spans="1:8">
      <c r="A660" s="172" t="s">
        <v>1545</v>
      </c>
      <c r="B660" s="172"/>
      <c r="C660" s="172" t="s">
        <v>1546</v>
      </c>
      <c r="G660" t="s">
        <v>357</v>
      </c>
      <c r="H660" s="171">
        <v>72.13</v>
      </c>
    </row>
    <row r="661" ht="28" spans="1:8">
      <c r="A661" s="172" t="s">
        <v>1547</v>
      </c>
      <c r="B661" s="172"/>
      <c r="C661" s="172" t="s">
        <v>1548</v>
      </c>
      <c r="G661" t="s">
        <v>357</v>
      </c>
      <c r="H661" s="171">
        <v>47.94</v>
      </c>
    </row>
    <row r="662" ht="28" spans="1:8">
      <c r="A662" s="172" t="s">
        <v>1549</v>
      </c>
      <c r="B662" s="172"/>
      <c r="C662" s="172" t="s">
        <v>1550</v>
      </c>
      <c r="G662" t="s">
        <v>357</v>
      </c>
      <c r="H662" s="171">
        <v>33.09</v>
      </c>
    </row>
    <row r="663" ht="28" spans="1:8">
      <c r="A663" s="172" t="s">
        <v>1551</v>
      </c>
      <c r="B663" s="172"/>
      <c r="C663" s="172" t="s">
        <v>1552</v>
      </c>
      <c r="G663" t="s">
        <v>357</v>
      </c>
      <c r="H663" s="171">
        <v>41.75</v>
      </c>
    </row>
    <row r="664" spans="1:3">
      <c r="A664" s="172">
        <v>8792</v>
      </c>
      <c r="B664" s="172"/>
      <c r="C664" s="172" t="s">
        <v>1553</v>
      </c>
    </row>
    <row r="665" ht="28" spans="1:8">
      <c r="A665" s="172" t="s">
        <v>1554</v>
      </c>
      <c r="B665" s="172"/>
      <c r="C665" s="172" t="s">
        <v>1555</v>
      </c>
      <c r="G665" t="s">
        <v>357</v>
      </c>
      <c r="H665" s="171">
        <v>40.34</v>
      </c>
    </row>
    <row r="666" ht="28" spans="1:8">
      <c r="A666" s="172" t="s">
        <v>1556</v>
      </c>
      <c r="B666" s="172"/>
      <c r="C666" s="172" t="s">
        <v>1557</v>
      </c>
      <c r="G666" t="s">
        <v>357</v>
      </c>
      <c r="H666" s="171">
        <v>46.94</v>
      </c>
    </row>
    <row r="667" ht="28" spans="1:8">
      <c r="A667" s="172" t="s">
        <v>1558</v>
      </c>
      <c r="B667" s="172"/>
      <c r="C667" s="172" t="s">
        <v>1559</v>
      </c>
      <c r="G667" t="s">
        <v>357</v>
      </c>
      <c r="H667" s="171">
        <v>61.67</v>
      </c>
    </row>
    <row r="668" ht="28" spans="1:8">
      <c r="A668" s="172" t="s">
        <v>1560</v>
      </c>
      <c r="B668" s="172"/>
      <c r="C668" s="172" t="s">
        <v>1561</v>
      </c>
      <c r="G668" t="s">
        <v>357</v>
      </c>
      <c r="H668" s="171">
        <v>136.26</v>
      </c>
    </row>
    <row r="669" ht="28" spans="1:8">
      <c r="A669" s="172" t="s">
        <v>1562</v>
      </c>
      <c r="B669" s="172"/>
      <c r="C669" s="172" t="s">
        <v>1563</v>
      </c>
      <c r="G669" t="s">
        <v>357</v>
      </c>
      <c r="H669" s="171">
        <v>47.28</v>
      </c>
    </row>
    <row r="670" ht="28" spans="1:8">
      <c r="A670" s="172" t="s">
        <v>1564</v>
      </c>
      <c r="B670" s="172"/>
      <c r="C670" s="172" t="s">
        <v>1565</v>
      </c>
      <c r="G670" t="s">
        <v>357</v>
      </c>
      <c r="H670" s="171">
        <v>55.35</v>
      </c>
    </row>
    <row r="671" ht="28" spans="1:8">
      <c r="A671" s="172" t="s">
        <v>1566</v>
      </c>
      <c r="B671" s="172"/>
      <c r="C671" s="172" t="s">
        <v>1567</v>
      </c>
      <c r="G671" t="s">
        <v>357</v>
      </c>
      <c r="H671" s="171">
        <v>67.35</v>
      </c>
    </row>
    <row r="672" ht="28" spans="1:8">
      <c r="A672" s="172" t="s">
        <v>1568</v>
      </c>
      <c r="B672" s="172"/>
      <c r="C672" s="172" t="s">
        <v>1569</v>
      </c>
      <c r="G672" t="s">
        <v>357</v>
      </c>
      <c r="H672" s="171">
        <v>79.33</v>
      </c>
    </row>
    <row r="673" ht="28" spans="1:8">
      <c r="A673" s="172" t="s">
        <v>1570</v>
      </c>
      <c r="B673" s="172"/>
      <c r="C673" s="172" t="s">
        <v>1571</v>
      </c>
      <c r="G673" t="s">
        <v>357</v>
      </c>
      <c r="H673" s="171">
        <v>87.01</v>
      </c>
    </row>
    <row r="674" ht="28" spans="1:8">
      <c r="A674" s="172" t="s">
        <v>1572</v>
      </c>
      <c r="B674" s="172"/>
      <c r="C674" s="172" t="s">
        <v>1573</v>
      </c>
      <c r="G674" t="s">
        <v>357</v>
      </c>
      <c r="H674" s="171">
        <v>98.74</v>
      </c>
    </row>
    <row r="675" ht="28" spans="1:8">
      <c r="A675" s="172" t="s">
        <v>1574</v>
      </c>
      <c r="B675" s="172"/>
      <c r="C675" s="172" t="s">
        <v>1575</v>
      </c>
      <c r="G675" t="s">
        <v>357</v>
      </c>
      <c r="H675" s="171">
        <v>157.29</v>
      </c>
    </row>
    <row r="676" ht="28" spans="1:8">
      <c r="A676" s="172" t="s">
        <v>1576</v>
      </c>
      <c r="B676" s="172"/>
      <c r="C676" s="172" t="s">
        <v>1577</v>
      </c>
      <c r="G676" t="s">
        <v>357</v>
      </c>
      <c r="H676" s="171">
        <v>54.22</v>
      </c>
    </row>
    <row r="677" ht="28" spans="1:8">
      <c r="A677" s="172" t="s">
        <v>1578</v>
      </c>
      <c r="B677" s="172"/>
      <c r="C677" s="172" t="s">
        <v>1579</v>
      </c>
      <c r="G677" t="s">
        <v>357</v>
      </c>
      <c r="H677" s="171">
        <v>63.76</v>
      </c>
    </row>
    <row r="678" ht="28" spans="1:8">
      <c r="A678" s="172" t="s">
        <v>1580</v>
      </c>
      <c r="B678" s="172"/>
      <c r="C678" s="172" t="s">
        <v>1581</v>
      </c>
      <c r="G678" t="s">
        <v>357</v>
      </c>
      <c r="H678" s="171">
        <v>77.86</v>
      </c>
    </row>
    <row r="679" ht="28" spans="1:8">
      <c r="A679" s="172" t="s">
        <v>1582</v>
      </c>
      <c r="B679" s="172"/>
      <c r="C679" s="172" t="s">
        <v>1583</v>
      </c>
      <c r="G679" t="s">
        <v>357</v>
      </c>
      <c r="H679" s="171">
        <v>100.88</v>
      </c>
    </row>
    <row r="680" ht="28" spans="1:8">
      <c r="A680" s="172" t="s">
        <v>1584</v>
      </c>
      <c r="B680" s="172"/>
      <c r="C680" s="172" t="s">
        <v>1585</v>
      </c>
      <c r="G680" t="s">
        <v>357</v>
      </c>
      <c r="H680" s="171">
        <v>114.5</v>
      </c>
    </row>
    <row r="681" spans="1:3">
      <c r="A681" s="172">
        <v>8793</v>
      </c>
      <c r="B681" s="172"/>
      <c r="C681" s="172" t="s">
        <v>1586</v>
      </c>
    </row>
    <row r="682" ht="28" spans="1:8">
      <c r="A682" s="172" t="s">
        <v>1587</v>
      </c>
      <c r="B682" s="172"/>
      <c r="C682" s="172" t="s">
        <v>1588</v>
      </c>
      <c r="G682" t="s">
        <v>357</v>
      </c>
      <c r="H682" s="171">
        <v>24.78</v>
      </c>
    </row>
    <row r="683" ht="28" spans="1:8">
      <c r="A683" s="172" t="s">
        <v>1589</v>
      </c>
      <c r="B683" s="172"/>
      <c r="C683" s="172" t="s">
        <v>1590</v>
      </c>
      <c r="G683" t="s">
        <v>357</v>
      </c>
      <c r="H683" s="171">
        <v>29.87</v>
      </c>
    </row>
    <row r="684" ht="28" spans="1:8">
      <c r="A684" s="172" t="s">
        <v>1591</v>
      </c>
      <c r="B684" s="172"/>
      <c r="C684" s="172" t="s">
        <v>1592</v>
      </c>
      <c r="G684" t="s">
        <v>357</v>
      </c>
      <c r="H684" s="171">
        <v>34.34</v>
      </c>
    </row>
    <row r="685" ht="28" spans="1:8">
      <c r="A685" s="172" t="s">
        <v>1593</v>
      </c>
      <c r="B685" s="172"/>
      <c r="C685" s="172" t="s">
        <v>1594</v>
      </c>
      <c r="G685" t="s">
        <v>357</v>
      </c>
      <c r="H685" s="171">
        <v>42.68</v>
      </c>
    </row>
    <row r="686" ht="28" spans="1:8">
      <c r="A686" s="172" t="s">
        <v>1595</v>
      </c>
      <c r="B686" s="172"/>
      <c r="C686" s="172" t="s">
        <v>1596</v>
      </c>
      <c r="G686" t="s">
        <v>357</v>
      </c>
      <c r="H686" s="171">
        <v>28.55</v>
      </c>
    </row>
    <row r="687" ht="28" spans="1:8">
      <c r="A687" s="172" t="s">
        <v>1597</v>
      </c>
      <c r="B687" s="172"/>
      <c r="C687" s="172" t="s">
        <v>1598</v>
      </c>
      <c r="G687" t="s">
        <v>357</v>
      </c>
      <c r="H687" s="171">
        <v>34.89</v>
      </c>
    </row>
    <row r="688" ht="28" spans="1:8">
      <c r="A688" s="172" t="s">
        <v>1599</v>
      </c>
      <c r="B688" s="172"/>
      <c r="C688" s="172" t="s">
        <v>1600</v>
      </c>
      <c r="G688" t="s">
        <v>357</v>
      </c>
      <c r="H688" s="171">
        <v>41.07</v>
      </c>
    </row>
    <row r="689" ht="28" spans="1:8">
      <c r="A689" s="172" t="s">
        <v>1601</v>
      </c>
      <c r="B689" s="172"/>
      <c r="C689" s="172" t="s">
        <v>1602</v>
      </c>
      <c r="G689" t="s">
        <v>357</v>
      </c>
      <c r="H689" s="171">
        <v>50.97</v>
      </c>
    </row>
    <row r="690" ht="28" spans="1:8">
      <c r="A690" s="172" t="s">
        <v>1603</v>
      </c>
      <c r="B690" s="172"/>
      <c r="C690" s="172" t="s">
        <v>1604</v>
      </c>
      <c r="G690" t="s">
        <v>357</v>
      </c>
      <c r="H690" s="171">
        <v>72.94</v>
      </c>
    </row>
    <row r="691" ht="28" spans="1:8">
      <c r="A691" s="172" t="s">
        <v>1605</v>
      </c>
      <c r="B691" s="172"/>
      <c r="C691" s="172" t="s">
        <v>1606</v>
      </c>
      <c r="G691" t="s">
        <v>357</v>
      </c>
      <c r="H691" s="171">
        <v>86.04</v>
      </c>
    </row>
    <row r="692" ht="28" spans="1:8">
      <c r="A692" s="172" t="s">
        <v>1607</v>
      </c>
      <c r="B692" s="172"/>
      <c r="C692" s="172" t="s">
        <v>1608</v>
      </c>
      <c r="G692" t="s">
        <v>357</v>
      </c>
      <c r="H692" s="171">
        <v>100.11</v>
      </c>
    </row>
    <row r="693" spans="1:3">
      <c r="A693" s="172">
        <v>8794</v>
      </c>
      <c r="B693" s="172"/>
      <c r="C693" s="172" t="s">
        <v>1609</v>
      </c>
    </row>
    <row r="694" ht="28" spans="1:8">
      <c r="A694" s="172" t="s">
        <v>1610</v>
      </c>
      <c r="B694" s="172"/>
      <c r="C694" s="172" t="s">
        <v>1611</v>
      </c>
      <c r="G694" t="s">
        <v>357</v>
      </c>
      <c r="H694" s="171">
        <v>51.84</v>
      </c>
    </row>
    <row r="695" spans="1:3">
      <c r="A695" s="172">
        <v>8795</v>
      </c>
      <c r="B695" s="172"/>
      <c r="C695" s="172" t="s">
        <v>1612</v>
      </c>
    </row>
    <row r="696" ht="28" spans="1:8">
      <c r="A696" s="172" t="s">
        <v>1613</v>
      </c>
      <c r="B696" s="172"/>
      <c r="C696" s="172" t="s">
        <v>1614</v>
      </c>
      <c r="G696" t="s">
        <v>357</v>
      </c>
      <c r="H696" s="171">
        <v>18.11</v>
      </c>
    </row>
    <row r="697" spans="1:3">
      <c r="A697" s="172">
        <v>8797</v>
      </c>
      <c r="B697" s="172"/>
      <c r="C697" s="172" t="s">
        <v>1615</v>
      </c>
    </row>
    <row r="698" ht="28" spans="1:8">
      <c r="A698" s="172" t="s">
        <v>1616</v>
      </c>
      <c r="B698" s="172"/>
      <c r="C698" s="172" t="s">
        <v>1617</v>
      </c>
      <c r="G698" t="s">
        <v>357</v>
      </c>
      <c r="H698" s="171">
        <v>79.42</v>
      </c>
    </row>
    <row r="699" ht="28" spans="1:8">
      <c r="A699" s="172" t="s">
        <v>1618</v>
      </c>
      <c r="B699" s="172"/>
      <c r="C699" s="172" t="s">
        <v>1619</v>
      </c>
      <c r="G699" t="s">
        <v>357</v>
      </c>
      <c r="H699" s="171">
        <v>84.51</v>
      </c>
    </row>
    <row r="700" ht="28" spans="1:8">
      <c r="A700" s="172" t="s">
        <v>1620</v>
      </c>
      <c r="B700" s="172"/>
      <c r="C700" s="172" t="s">
        <v>1621</v>
      </c>
      <c r="G700" t="s">
        <v>357</v>
      </c>
      <c r="H700" s="171">
        <v>58.2</v>
      </c>
    </row>
    <row r="701" spans="1:3">
      <c r="A701" s="172">
        <v>8798</v>
      </c>
      <c r="B701" s="172"/>
      <c r="C701" s="172" t="s">
        <v>1622</v>
      </c>
    </row>
    <row r="702" spans="1:8">
      <c r="A702" s="172" t="s">
        <v>1623</v>
      </c>
      <c r="B702" s="172"/>
      <c r="C702" s="172" t="s">
        <v>1624</v>
      </c>
      <c r="G702" t="s">
        <v>340</v>
      </c>
      <c r="H702" s="171">
        <v>46.67</v>
      </c>
    </row>
    <row r="703" spans="1:8">
      <c r="A703" s="172" t="s">
        <v>1625</v>
      </c>
      <c r="B703" s="172"/>
      <c r="C703" s="172" t="s">
        <v>1626</v>
      </c>
      <c r="G703" t="s">
        <v>340</v>
      </c>
      <c r="H703" s="171">
        <v>38.78</v>
      </c>
    </row>
    <row r="704" spans="1:8">
      <c r="A704" s="172" t="s">
        <v>1627</v>
      </c>
      <c r="B704" s="172"/>
      <c r="C704" s="172" t="s">
        <v>1628</v>
      </c>
      <c r="G704" t="s">
        <v>340</v>
      </c>
      <c r="H704" s="171">
        <v>42.89</v>
      </c>
    </row>
    <row r="705" spans="1:3">
      <c r="A705" s="172">
        <v>8799</v>
      </c>
      <c r="B705" s="172"/>
      <c r="C705" s="172" t="s">
        <v>1629</v>
      </c>
    </row>
    <row r="706" ht="28" spans="1:8">
      <c r="A706" s="172" t="s">
        <v>1630</v>
      </c>
      <c r="B706" s="172"/>
      <c r="C706" s="172" t="s">
        <v>1631</v>
      </c>
      <c r="G706" t="s">
        <v>357</v>
      </c>
      <c r="H706" s="171">
        <v>31.89</v>
      </c>
    </row>
    <row r="707" spans="1:3">
      <c r="A707" s="172">
        <v>10529</v>
      </c>
      <c r="B707" s="172"/>
      <c r="C707" s="172" t="s">
        <v>1632</v>
      </c>
    </row>
    <row r="708" spans="1:8">
      <c r="A708" s="172" t="s">
        <v>1633</v>
      </c>
      <c r="B708" s="172"/>
      <c r="C708" s="172" t="s">
        <v>1634</v>
      </c>
      <c r="G708" t="s">
        <v>337</v>
      </c>
      <c r="H708" s="171">
        <v>19.54</v>
      </c>
    </row>
    <row r="709" spans="1:3">
      <c r="A709" s="172">
        <v>8672</v>
      </c>
      <c r="B709" s="172"/>
      <c r="C709" s="172" t="s">
        <v>1635</v>
      </c>
    </row>
    <row r="710" spans="1:3">
      <c r="A710" s="172">
        <v>8800</v>
      </c>
      <c r="B710" s="172"/>
      <c r="C710" s="172" t="s">
        <v>1636</v>
      </c>
    </row>
    <row r="711" ht="42" spans="1:8">
      <c r="A711" s="172" t="s">
        <v>1637</v>
      </c>
      <c r="B711" s="172"/>
      <c r="C711" s="172" t="s">
        <v>1638</v>
      </c>
      <c r="G711" t="s">
        <v>337</v>
      </c>
      <c r="H711" s="171">
        <v>71.97</v>
      </c>
    </row>
    <row r="712" spans="1:3">
      <c r="A712" s="172">
        <v>8801</v>
      </c>
      <c r="B712" s="172"/>
      <c r="C712" s="172" t="s">
        <v>1639</v>
      </c>
    </row>
    <row r="713" ht="28" spans="1:8">
      <c r="A713" s="172" t="s">
        <v>1640</v>
      </c>
      <c r="B713" s="172"/>
      <c r="C713" s="172" t="s">
        <v>1641</v>
      </c>
      <c r="G713" t="s">
        <v>337</v>
      </c>
      <c r="H713" s="171">
        <v>51.76</v>
      </c>
    </row>
    <row r="714" spans="1:8">
      <c r="A714" s="172" t="s">
        <v>1642</v>
      </c>
      <c r="B714" s="172"/>
      <c r="C714" s="172" t="s">
        <v>1643</v>
      </c>
      <c r="G714" t="s">
        <v>337</v>
      </c>
      <c r="H714" s="171">
        <v>22.4</v>
      </c>
    </row>
    <row r="715" ht="28" spans="1:8">
      <c r="A715" s="172" t="s">
        <v>1644</v>
      </c>
      <c r="B715" s="172"/>
      <c r="C715" s="172" t="s">
        <v>1645</v>
      </c>
      <c r="G715" t="s">
        <v>337</v>
      </c>
      <c r="H715" s="171">
        <v>27.03</v>
      </c>
    </row>
    <row r="716" spans="1:3">
      <c r="A716" s="172">
        <v>8802</v>
      </c>
      <c r="B716" s="172"/>
      <c r="C716" s="172" t="s">
        <v>1646</v>
      </c>
    </row>
    <row r="717" ht="28" spans="1:8">
      <c r="A717" s="172" t="s">
        <v>1647</v>
      </c>
      <c r="B717" s="172"/>
      <c r="C717" s="172" t="s">
        <v>1648</v>
      </c>
      <c r="G717" t="s">
        <v>337</v>
      </c>
      <c r="H717" s="171">
        <v>31.47</v>
      </c>
    </row>
    <row r="718" ht="28" spans="1:8">
      <c r="A718" s="172" t="s">
        <v>1649</v>
      </c>
      <c r="B718" s="172"/>
      <c r="C718" s="172" t="s">
        <v>1650</v>
      </c>
      <c r="G718" t="s">
        <v>337</v>
      </c>
      <c r="H718" s="171">
        <v>35.04</v>
      </c>
    </row>
    <row r="719" ht="28" spans="1:8">
      <c r="A719" s="172" t="s">
        <v>1651</v>
      </c>
      <c r="B719" s="172"/>
      <c r="C719" s="172" t="s">
        <v>1652</v>
      </c>
      <c r="G719" t="s">
        <v>337</v>
      </c>
      <c r="H719" s="171">
        <v>38.62</v>
      </c>
    </row>
    <row r="720" ht="28" spans="1:8">
      <c r="A720" s="172" t="s">
        <v>1653</v>
      </c>
      <c r="B720" s="172"/>
      <c r="C720" s="172" t="s">
        <v>1654</v>
      </c>
      <c r="G720" t="s">
        <v>337</v>
      </c>
      <c r="H720" s="171">
        <v>42.2</v>
      </c>
    </row>
    <row r="721" ht="28" spans="1:8">
      <c r="A721" s="172" t="s">
        <v>1655</v>
      </c>
      <c r="B721" s="172"/>
      <c r="C721" s="172" t="s">
        <v>1656</v>
      </c>
      <c r="G721" t="s">
        <v>337</v>
      </c>
      <c r="H721" s="171">
        <v>29.95</v>
      </c>
    </row>
    <row r="722" ht="28" spans="1:8">
      <c r="A722" s="172" t="s">
        <v>1657</v>
      </c>
      <c r="B722" s="172"/>
      <c r="C722" s="172" t="s">
        <v>1658</v>
      </c>
      <c r="G722" t="s">
        <v>337</v>
      </c>
      <c r="H722" s="171">
        <v>33.02</v>
      </c>
    </row>
    <row r="723" ht="28" spans="1:8">
      <c r="A723" s="172" t="s">
        <v>1659</v>
      </c>
      <c r="B723" s="172"/>
      <c r="C723" s="172" t="s">
        <v>1660</v>
      </c>
      <c r="G723" t="s">
        <v>337</v>
      </c>
      <c r="H723" s="171">
        <v>36.09</v>
      </c>
    </row>
    <row r="724" ht="28" spans="1:8">
      <c r="A724" s="172" t="s">
        <v>1661</v>
      </c>
      <c r="B724" s="172"/>
      <c r="C724" s="172" t="s">
        <v>1662</v>
      </c>
      <c r="G724" t="s">
        <v>337</v>
      </c>
      <c r="H724" s="171">
        <v>39.16</v>
      </c>
    </row>
    <row r="725" spans="1:3">
      <c r="A725" s="172">
        <v>8803</v>
      </c>
      <c r="B725" s="172"/>
      <c r="C725" s="172" t="s">
        <v>1663</v>
      </c>
    </row>
    <row r="726" ht="28" spans="1:8">
      <c r="A726" s="172" t="s">
        <v>1664</v>
      </c>
      <c r="B726" s="172"/>
      <c r="C726" s="172" t="s">
        <v>1665</v>
      </c>
      <c r="G726" t="s">
        <v>337</v>
      </c>
      <c r="H726" s="171">
        <v>28.06</v>
      </c>
    </row>
    <row r="727" ht="28" spans="1:8">
      <c r="A727" s="172" t="s">
        <v>1666</v>
      </c>
      <c r="B727" s="172"/>
      <c r="C727" s="172" t="s">
        <v>1667</v>
      </c>
      <c r="G727" t="s">
        <v>337</v>
      </c>
      <c r="H727" s="171">
        <v>31.64</v>
      </c>
    </row>
    <row r="728" ht="28" spans="1:8">
      <c r="A728" s="172" t="s">
        <v>1668</v>
      </c>
      <c r="B728" s="172"/>
      <c r="C728" s="172" t="s">
        <v>1669</v>
      </c>
      <c r="G728" t="s">
        <v>337</v>
      </c>
      <c r="H728" s="171">
        <v>35.22</v>
      </c>
    </row>
    <row r="729" ht="28" spans="1:8">
      <c r="A729" s="172" t="s">
        <v>1670</v>
      </c>
      <c r="B729" s="172"/>
      <c r="C729" s="172" t="s">
        <v>1671</v>
      </c>
      <c r="G729" t="s">
        <v>337</v>
      </c>
      <c r="H729" s="171">
        <v>38.8</v>
      </c>
    </row>
    <row r="730" ht="28" spans="1:8">
      <c r="A730" s="172" t="s">
        <v>1672</v>
      </c>
      <c r="B730" s="172"/>
      <c r="C730" s="172" t="s">
        <v>1673</v>
      </c>
      <c r="G730" t="s">
        <v>337</v>
      </c>
      <c r="H730" s="171">
        <v>26.55</v>
      </c>
    </row>
    <row r="731" ht="28" spans="1:8">
      <c r="A731" s="172" t="s">
        <v>1674</v>
      </c>
      <c r="B731" s="172"/>
      <c r="C731" s="172" t="s">
        <v>1675</v>
      </c>
      <c r="G731" t="s">
        <v>337</v>
      </c>
      <c r="H731" s="171">
        <v>29.62</v>
      </c>
    </row>
    <row r="732" ht="28" spans="1:8">
      <c r="A732" s="172" t="s">
        <v>1676</v>
      </c>
      <c r="B732" s="172"/>
      <c r="C732" s="172" t="s">
        <v>1677</v>
      </c>
      <c r="G732" t="s">
        <v>337</v>
      </c>
      <c r="H732" s="171">
        <v>32.69</v>
      </c>
    </row>
    <row r="733" ht="28" spans="1:8">
      <c r="A733" s="172" t="s">
        <v>1678</v>
      </c>
      <c r="B733" s="172"/>
      <c r="C733" s="172" t="s">
        <v>1679</v>
      </c>
      <c r="G733" t="s">
        <v>337</v>
      </c>
      <c r="H733" s="171">
        <v>35.76</v>
      </c>
    </row>
    <row r="734" spans="1:3">
      <c r="A734" s="172">
        <v>8804</v>
      </c>
      <c r="B734" s="172"/>
      <c r="C734" s="172" t="s">
        <v>1680</v>
      </c>
    </row>
    <row r="735" spans="1:8">
      <c r="A735" s="172" t="s">
        <v>1681</v>
      </c>
      <c r="B735" s="172"/>
      <c r="C735" s="172" t="s">
        <v>1682</v>
      </c>
      <c r="G735" t="s">
        <v>337</v>
      </c>
      <c r="H735" s="171">
        <v>31.83</v>
      </c>
    </row>
    <row r="736" spans="1:3">
      <c r="A736" s="172">
        <v>8805</v>
      </c>
      <c r="B736" s="172"/>
      <c r="C736" s="172" t="s">
        <v>1683</v>
      </c>
    </row>
    <row r="737" ht="28" spans="1:8">
      <c r="A737" s="172" t="s">
        <v>1684</v>
      </c>
      <c r="B737" s="172"/>
      <c r="C737" s="172" t="s">
        <v>1685</v>
      </c>
      <c r="G737" t="s">
        <v>337</v>
      </c>
      <c r="H737" s="171">
        <v>74.39</v>
      </c>
    </row>
    <row r="738" ht="28" spans="1:8">
      <c r="A738" s="172" t="s">
        <v>1686</v>
      </c>
      <c r="B738" s="172"/>
      <c r="C738" s="172" t="s">
        <v>1687</v>
      </c>
      <c r="G738" t="s">
        <v>337</v>
      </c>
      <c r="H738" s="171">
        <v>73.31</v>
      </c>
    </row>
    <row r="739" spans="1:3">
      <c r="A739" s="172">
        <v>8673</v>
      </c>
      <c r="B739" s="172"/>
      <c r="C739" s="172" t="s">
        <v>1688</v>
      </c>
    </row>
    <row r="740" spans="1:3">
      <c r="A740" s="172">
        <v>8807</v>
      </c>
      <c r="B740" s="172"/>
      <c r="C740" s="172" t="s">
        <v>1689</v>
      </c>
    </row>
    <row r="741" spans="1:8">
      <c r="A741" s="172" t="s">
        <v>1690</v>
      </c>
      <c r="B741" s="172"/>
      <c r="C741" s="172" t="s">
        <v>1691</v>
      </c>
      <c r="G741" t="s">
        <v>337</v>
      </c>
      <c r="H741" s="171">
        <v>9.27</v>
      </c>
    </row>
    <row r="742" spans="1:8">
      <c r="A742" s="172" t="s">
        <v>1692</v>
      </c>
      <c r="B742" s="172"/>
      <c r="C742" s="172" t="s">
        <v>1693</v>
      </c>
      <c r="G742" t="s">
        <v>337</v>
      </c>
      <c r="H742" s="171">
        <v>3.51</v>
      </c>
    </row>
    <row r="743" spans="1:3">
      <c r="A743" s="172">
        <v>8808</v>
      </c>
      <c r="B743" s="172"/>
      <c r="C743" s="172" t="s">
        <v>1694</v>
      </c>
    </row>
    <row r="744" ht="28" spans="1:8">
      <c r="A744" s="172" t="s">
        <v>1695</v>
      </c>
      <c r="B744" s="172"/>
      <c r="C744" s="172" t="s">
        <v>1696</v>
      </c>
      <c r="G744" t="s">
        <v>337</v>
      </c>
      <c r="H744" s="171">
        <v>34.39</v>
      </c>
    </row>
    <row r="745" ht="28" spans="1:8">
      <c r="A745" s="172" t="s">
        <v>1697</v>
      </c>
      <c r="B745" s="172"/>
      <c r="C745" s="172" t="s">
        <v>1698</v>
      </c>
      <c r="G745" t="s">
        <v>337</v>
      </c>
      <c r="H745" s="171">
        <v>37.81</v>
      </c>
    </row>
    <row r="746" ht="28" spans="1:8">
      <c r="A746" s="172" t="s">
        <v>1699</v>
      </c>
      <c r="B746" s="172"/>
      <c r="C746" s="172" t="s">
        <v>1700</v>
      </c>
      <c r="G746" t="s">
        <v>337</v>
      </c>
      <c r="H746" s="171">
        <v>41.22</v>
      </c>
    </row>
    <row r="747" ht="28" spans="1:8">
      <c r="A747" s="172" t="s">
        <v>1701</v>
      </c>
      <c r="B747" s="172"/>
      <c r="C747" s="172" t="s">
        <v>1702</v>
      </c>
      <c r="G747" t="s">
        <v>337</v>
      </c>
      <c r="H747" s="171">
        <v>58.34</v>
      </c>
    </row>
    <row r="748" spans="1:3">
      <c r="A748" s="172">
        <v>8809</v>
      </c>
      <c r="B748" s="172"/>
      <c r="C748" s="172" t="s">
        <v>1703</v>
      </c>
    </row>
    <row r="749" ht="28" spans="1:8">
      <c r="A749" s="172" t="s">
        <v>1704</v>
      </c>
      <c r="B749" s="172"/>
      <c r="C749" s="172" t="s">
        <v>1705</v>
      </c>
      <c r="G749" t="s">
        <v>337</v>
      </c>
      <c r="H749" s="171">
        <v>62.39</v>
      </c>
    </row>
    <row r="750" ht="28" spans="1:8">
      <c r="A750" s="172" t="s">
        <v>1706</v>
      </c>
      <c r="B750" s="172"/>
      <c r="C750" s="172" t="s">
        <v>1707</v>
      </c>
      <c r="G750" t="s">
        <v>337</v>
      </c>
      <c r="H750" s="171">
        <v>67.25</v>
      </c>
    </row>
    <row r="751" ht="28" spans="1:8">
      <c r="A751" s="172" t="s">
        <v>1708</v>
      </c>
      <c r="B751" s="172"/>
      <c r="C751" s="172" t="s">
        <v>1709</v>
      </c>
      <c r="G751" t="s">
        <v>337</v>
      </c>
      <c r="H751" s="171">
        <v>68.85</v>
      </c>
    </row>
    <row r="752" spans="1:3">
      <c r="A752" s="172">
        <v>8810</v>
      </c>
      <c r="B752" s="172"/>
      <c r="C752" s="172" t="s">
        <v>1710</v>
      </c>
    </row>
    <row r="753" ht="42" spans="1:8">
      <c r="A753" s="172" t="s">
        <v>1711</v>
      </c>
      <c r="B753" s="172"/>
      <c r="C753" s="172" t="s">
        <v>1712</v>
      </c>
      <c r="G753" t="s">
        <v>337</v>
      </c>
      <c r="H753" s="171">
        <v>69.28</v>
      </c>
    </row>
    <row r="754" ht="42" spans="1:8">
      <c r="A754" s="172" t="s">
        <v>1713</v>
      </c>
      <c r="B754" s="172"/>
      <c r="C754" s="172" t="s">
        <v>1714</v>
      </c>
      <c r="G754" t="s">
        <v>337</v>
      </c>
      <c r="H754" s="171">
        <v>72.47</v>
      </c>
    </row>
    <row r="755" ht="42" spans="1:8">
      <c r="A755" s="172" t="s">
        <v>1715</v>
      </c>
      <c r="B755" s="172"/>
      <c r="C755" s="172" t="s">
        <v>1716</v>
      </c>
      <c r="G755" t="s">
        <v>337</v>
      </c>
      <c r="H755" s="171">
        <v>67.59</v>
      </c>
    </row>
    <row r="756" ht="42" spans="1:8">
      <c r="A756" s="172" t="s">
        <v>1717</v>
      </c>
      <c r="B756" s="172"/>
      <c r="C756" s="172" t="s">
        <v>1718</v>
      </c>
      <c r="G756" t="s">
        <v>337</v>
      </c>
      <c r="H756" s="171">
        <v>66.08</v>
      </c>
    </row>
    <row r="757" ht="42" spans="1:8">
      <c r="A757" s="172" t="s">
        <v>1719</v>
      </c>
      <c r="B757" s="172"/>
      <c r="C757" s="172" t="s">
        <v>1720</v>
      </c>
      <c r="G757" t="s">
        <v>337</v>
      </c>
      <c r="H757" s="171">
        <v>69.33</v>
      </c>
    </row>
    <row r="758" ht="42" spans="1:8">
      <c r="A758" s="172" t="s">
        <v>1721</v>
      </c>
      <c r="B758" s="172"/>
      <c r="C758" s="172" t="s">
        <v>1722</v>
      </c>
      <c r="G758" t="s">
        <v>337</v>
      </c>
      <c r="H758" s="171">
        <v>71.38</v>
      </c>
    </row>
    <row r="759" ht="28" spans="1:8">
      <c r="A759" s="172" t="s">
        <v>1723</v>
      </c>
      <c r="B759" s="172"/>
      <c r="C759" s="172" t="s">
        <v>1724</v>
      </c>
      <c r="G759" t="s">
        <v>337</v>
      </c>
      <c r="H759" s="171">
        <v>100.92</v>
      </c>
    </row>
    <row r="760" spans="1:3">
      <c r="A760" s="172">
        <v>8811</v>
      </c>
      <c r="B760" s="172"/>
      <c r="C760" s="172" t="s">
        <v>1725</v>
      </c>
    </row>
    <row r="761" ht="42" spans="1:8">
      <c r="A761" s="172" t="s">
        <v>1726</v>
      </c>
      <c r="B761" s="172"/>
      <c r="C761" s="172" t="s">
        <v>1727</v>
      </c>
      <c r="G761" t="s">
        <v>337</v>
      </c>
      <c r="H761" s="171">
        <v>113.83</v>
      </c>
    </row>
    <row r="762" ht="42" spans="1:8">
      <c r="A762" s="172" t="s">
        <v>1728</v>
      </c>
      <c r="B762" s="172"/>
      <c r="C762" s="172" t="s">
        <v>1729</v>
      </c>
      <c r="G762" t="s">
        <v>337</v>
      </c>
      <c r="H762" s="171">
        <v>95.83</v>
      </c>
    </row>
    <row r="763" spans="1:3">
      <c r="A763" s="172">
        <v>8812</v>
      </c>
      <c r="B763" s="172"/>
      <c r="C763" s="172" t="s">
        <v>1730</v>
      </c>
    </row>
    <row r="764" ht="28" spans="1:8">
      <c r="A764" s="172" t="s">
        <v>1731</v>
      </c>
      <c r="B764" s="172"/>
      <c r="C764" s="172" t="s">
        <v>1732</v>
      </c>
      <c r="G764" t="s">
        <v>337</v>
      </c>
      <c r="H764" s="171">
        <v>127.5</v>
      </c>
    </row>
    <row r="765" ht="28" spans="1:8">
      <c r="A765" s="172" t="s">
        <v>1733</v>
      </c>
      <c r="B765" s="172"/>
      <c r="C765" s="172" t="s">
        <v>1734</v>
      </c>
      <c r="G765" t="s">
        <v>337</v>
      </c>
      <c r="H765" s="171">
        <v>110.39</v>
      </c>
    </row>
    <row r="766" ht="28" spans="1:8">
      <c r="A766" s="172" t="s">
        <v>1735</v>
      </c>
      <c r="B766" s="172"/>
      <c r="C766" s="172" t="s">
        <v>1736</v>
      </c>
      <c r="G766" t="s">
        <v>337</v>
      </c>
      <c r="H766" s="171">
        <v>77.9</v>
      </c>
    </row>
    <row r="767" ht="28" spans="1:8">
      <c r="A767" s="172" t="s">
        <v>1737</v>
      </c>
      <c r="B767" s="172"/>
      <c r="C767" s="172" t="s">
        <v>1738</v>
      </c>
      <c r="G767" t="s">
        <v>337</v>
      </c>
      <c r="H767" s="171">
        <v>121.53</v>
      </c>
    </row>
    <row r="768" ht="28" spans="1:8">
      <c r="A768" s="172" t="s">
        <v>1739</v>
      </c>
      <c r="B768" s="172"/>
      <c r="C768" s="172" t="s">
        <v>1740</v>
      </c>
      <c r="G768" t="s">
        <v>337</v>
      </c>
      <c r="H768" s="171">
        <v>113.13</v>
      </c>
    </row>
    <row r="769" ht="28" spans="1:8">
      <c r="A769" s="172" t="s">
        <v>1741</v>
      </c>
      <c r="B769" s="172"/>
      <c r="C769" s="172" t="s">
        <v>1742</v>
      </c>
      <c r="G769" t="s">
        <v>337</v>
      </c>
      <c r="H769" s="171">
        <v>81.92</v>
      </c>
    </row>
    <row r="770" spans="1:3">
      <c r="A770" s="172">
        <v>8814</v>
      </c>
      <c r="B770" s="172"/>
      <c r="C770" s="172" t="s">
        <v>1743</v>
      </c>
    </row>
    <row r="771" ht="28" spans="1:8">
      <c r="A771" s="172" t="s">
        <v>1744</v>
      </c>
      <c r="B771" s="172"/>
      <c r="C771" s="172" t="s">
        <v>1745</v>
      </c>
      <c r="G771" t="s">
        <v>337</v>
      </c>
      <c r="H771" s="171">
        <v>286.36</v>
      </c>
    </row>
    <row r="772" ht="28" spans="1:8">
      <c r="A772" s="172" t="s">
        <v>1746</v>
      </c>
      <c r="B772" s="172"/>
      <c r="C772" s="172" t="s">
        <v>1747</v>
      </c>
      <c r="G772" t="s">
        <v>337</v>
      </c>
      <c r="H772" s="171">
        <v>283.09</v>
      </c>
    </row>
    <row r="773" ht="28" spans="1:8">
      <c r="A773" s="172" t="s">
        <v>1748</v>
      </c>
      <c r="B773" s="172"/>
      <c r="C773" s="172" t="s">
        <v>1749</v>
      </c>
      <c r="G773" t="s">
        <v>337</v>
      </c>
      <c r="H773" s="171">
        <v>367.86</v>
      </c>
    </row>
    <row r="774" spans="1:3">
      <c r="A774" s="172">
        <v>8815</v>
      </c>
      <c r="B774" s="172"/>
      <c r="C774" s="172" t="s">
        <v>1750</v>
      </c>
    </row>
    <row r="775" ht="28" spans="1:8">
      <c r="A775" s="172" t="s">
        <v>1751</v>
      </c>
      <c r="B775" s="172"/>
      <c r="C775" s="172" t="s">
        <v>1752</v>
      </c>
      <c r="G775" t="s">
        <v>337</v>
      </c>
      <c r="H775" s="171">
        <v>4.94</v>
      </c>
    </row>
    <row r="776" ht="28" spans="1:8">
      <c r="A776" s="172" t="s">
        <v>1753</v>
      </c>
      <c r="B776" s="172"/>
      <c r="C776" s="172" t="s">
        <v>1754</v>
      </c>
      <c r="G776" t="s">
        <v>337</v>
      </c>
      <c r="H776" s="171">
        <v>5.66</v>
      </c>
    </row>
    <row r="777" ht="28" spans="1:8">
      <c r="A777" s="172" t="s">
        <v>1755</v>
      </c>
      <c r="B777" s="172"/>
      <c r="C777" s="172" t="s">
        <v>1756</v>
      </c>
      <c r="G777" t="s">
        <v>337</v>
      </c>
      <c r="H777" s="171">
        <v>5.82</v>
      </c>
    </row>
    <row r="778" ht="28" spans="1:8">
      <c r="A778" s="172" t="s">
        <v>1757</v>
      </c>
      <c r="B778" s="172"/>
      <c r="C778" s="172" t="s">
        <v>1758</v>
      </c>
      <c r="G778" t="s">
        <v>337</v>
      </c>
      <c r="H778" s="171">
        <v>4.93</v>
      </c>
    </row>
    <row r="779" spans="1:8">
      <c r="A779" s="172" t="s">
        <v>1759</v>
      </c>
      <c r="B779" s="172"/>
      <c r="C779" s="172" t="s">
        <v>1760</v>
      </c>
      <c r="G779" t="s">
        <v>337</v>
      </c>
      <c r="H779" s="171">
        <v>9.27</v>
      </c>
    </row>
    <row r="780" spans="1:8">
      <c r="A780" s="172" t="s">
        <v>1761</v>
      </c>
      <c r="B780" s="172"/>
      <c r="C780" s="172" t="s">
        <v>1762</v>
      </c>
      <c r="G780" t="s">
        <v>337</v>
      </c>
      <c r="H780" s="171">
        <v>17.3</v>
      </c>
    </row>
    <row r="781" spans="1:8">
      <c r="A781" s="172" t="s">
        <v>1763</v>
      </c>
      <c r="B781" s="172"/>
      <c r="C781" s="172" t="s">
        <v>1764</v>
      </c>
      <c r="G781" t="s">
        <v>337</v>
      </c>
      <c r="H781" s="171">
        <v>26.86</v>
      </c>
    </row>
    <row r="782" spans="1:3">
      <c r="A782" s="172">
        <v>8816</v>
      </c>
      <c r="B782" s="172"/>
      <c r="C782" s="172" t="s">
        <v>1765</v>
      </c>
    </row>
    <row r="783" ht="28" spans="1:8">
      <c r="A783" s="172" t="s">
        <v>1766</v>
      </c>
      <c r="B783" s="172"/>
      <c r="C783" s="172" t="s">
        <v>1767</v>
      </c>
      <c r="G783" t="s">
        <v>337</v>
      </c>
      <c r="H783" s="171">
        <v>104.65</v>
      </c>
    </row>
    <row r="784" ht="28" spans="1:8">
      <c r="A784" s="172" t="s">
        <v>1768</v>
      </c>
      <c r="B784" s="172"/>
      <c r="C784" s="172" t="s">
        <v>1769</v>
      </c>
      <c r="G784" t="s">
        <v>337</v>
      </c>
      <c r="H784" s="171">
        <v>149.21</v>
      </c>
    </row>
    <row r="785" spans="1:3">
      <c r="A785" s="172">
        <v>8817</v>
      </c>
      <c r="B785" s="172"/>
      <c r="C785" s="172" t="s">
        <v>1770</v>
      </c>
    </row>
    <row r="786" ht="28" spans="1:8">
      <c r="A786" s="172" t="s">
        <v>1771</v>
      </c>
      <c r="B786" s="172"/>
      <c r="C786" s="172" t="s">
        <v>1772</v>
      </c>
      <c r="G786" t="s">
        <v>337</v>
      </c>
      <c r="H786" s="171">
        <v>48.9</v>
      </c>
    </row>
    <row r="787" ht="28" spans="1:8">
      <c r="A787" s="172" t="s">
        <v>1773</v>
      </c>
      <c r="B787" s="172"/>
      <c r="C787" s="172" t="s">
        <v>1774</v>
      </c>
      <c r="G787" t="s">
        <v>337</v>
      </c>
      <c r="H787" s="171">
        <v>49.34</v>
      </c>
    </row>
    <row r="788" ht="28" spans="1:8">
      <c r="A788" s="172" t="s">
        <v>1775</v>
      </c>
      <c r="B788" s="172"/>
      <c r="C788" s="172" t="s">
        <v>1776</v>
      </c>
      <c r="G788" t="s">
        <v>337</v>
      </c>
      <c r="H788" s="171">
        <v>51.52</v>
      </c>
    </row>
    <row r="789" spans="1:8">
      <c r="A789" s="172" t="s">
        <v>1777</v>
      </c>
      <c r="B789" s="172"/>
      <c r="C789" s="172" t="s">
        <v>1778</v>
      </c>
      <c r="G789" t="s">
        <v>337</v>
      </c>
      <c r="H789" s="171">
        <v>12.87</v>
      </c>
    </row>
    <row r="790" ht="28" spans="1:8">
      <c r="A790" s="172" t="s">
        <v>1779</v>
      </c>
      <c r="B790" s="172"/>
      <c r="C790" s="172" t="s">
        <v>1780</v>
      </c>
      <c r="G790" t="s">
        <v>337</v>
      </c>
      <c r="H790" s="171">
        <v>305.79</v>
      </c>
    </row>
    <row r="791" ht="28" spans="1:8">
      <c r="A791" s="172" t="s">
        <v>1781</v>
      </c>
      <c r="B791" s="172"/>
      <c r="C791" s="172" t="s">
        <v>1782</v>
      </c>
      <c r="G791" t="s">
        <v>337</v>
      </c>
      <c r="H791" s="171">
        <v>269.2</v>
      </c>
    </row>
    <row r="792" ht="28" spans="1:8">
      <c r="A792" s="172" t="s">
        <v>1783</v>
      </c>
      <c r="B792" s="172"/>
      <c r="C792" s="172" t="s">
        <v>1784</v>
      </c>
      <c r="G792" t="s">
        <v>337</v>
      </c>
      <c r="H792" s="171">
        <v>109.58</v>
      </c>
    </row>
    <row r="793" ht="28" spans="1:8">
      <c r="A793" s="172" t="s">
        <v>1785</v>
      </c>
      <c r="B793" s="172"/>
      <c r="C793" s="172" t="s">
        <v>1786</v>
      </c>
      <c r="G793" t="s">
        <v>337</v>
      </c>
      <c r="H793" s="171">
        <v>17.36</v>
      </c>
    </row>
    <row r="794" spans="1:8">
      <c r="A794" s="172" t="s">
        <v>1787</v>
      </c>
      <c r="B794" s="172"/>
      <c r="C794" s="172" t="s">
        <v>1788</v>
      </c>
      <c r="G794" t="s">
        <v>337</v>
      </c>
      <c r="H794" s="171">
        <v>17.8</v>
      </c>
    </row>
    <row r="795" spans="1:8">
      <c r="A795" s="172" t="s">
        <v>1789</v>
      </c>
      <c r="B795" s="172"/>
      <c r="C795" s="172" t="s">
        <v>1790</v>
      </c>
      <c r="G795" t="s">
        <v>337</v>
      </c>
      <c r="H795" s="171">
        <v>19.98</v>
      </c>
    </row>
    <row r="796" spans="1:8">
      <c r="A796" s="172" t="s">
        <v>1791</v>
      </c>
      <c r="B796" s="172"/>
      <c r="C796" s="172" t="s">
        <v>1792</v>
      </c>
      <c r="G796" t="s">
        <v>337</v>
      </c>
      <c r="H796" s="171">
        <v>5.8</v>
      </c>
    </row>
    <row r="797" spans="1:8">
      <c r="A797" s="172" t="s">
        <v>1793</v>
      </c>
      <c r="B797" s="172"/>
      <c r="C797" s="172" t="s">
        <v>1794</v>
      </c>
      <c r="G797" t="s">
        <v>337</v>
      </c>
      <c r="H797" s="171">
        <v>163.47</v>
      </c>
    </row>
    <row r="798" spans="1:8">
      <c r="A798" s="172" t="s">
        <v>1795</v>
      </c>
      <c r="B798" s="172"/>
      <c r="C798" s="172" t="s">
        <v>1796</v>
      </c>
      <c r="G798" t="s">
        <v>337</v>
      </c>
      <c r="H798" s="171">
        <v>144.12</v>
      </c>
    </row>
    <row r="799" spans="1:3">
      <c r="A799" s="172">
        <v>8818</v>
      </c>
      <c r="B799" s="172"/>
      <c r="C799" s="172" t="s">
        <v>1797</v>
      </c>
    </row>
    <row r="800" ht="28" spans="1:8">
      <c r="A800" s="172" t="s">
        <v>1798</v>
      </c>
      <c r="B800" s="172"/>
      <c r="C800" s="172" t="s">
        <v>1799</v>
      </c>
      <c r="G800" t="s">
        <v>337</v>
      </c>
      <c r="H800" s="171">
        <v>50.22</v>
      </c>
    </row>
    <row r="801" ht="28" spans="1:8">
      <c r="A801" s="172" t="s">
        <v>1800</v>
      </c>
      <c r="B801" s="172"/>
      <c r="C801" s="172" t="s">
        <v>1801</v>
      </c>
      <c r="G801" t="s">
        <v>337</v>
      </c>
      <c r="H801" s="171">
        <v>56.21</v>
      </c>
    </row>
    <row r="802" ht="28" spans="1:8">
      <c r="A802" s="172" t="s">
        <v>1802</v>
      </c>
      <c r="B802" s="172"/>
      <c r="C802" s="172" t="s">
        <v>1803</v>
      </c>
      <c r="G802" t="s">
        <v>337</v>
      </c>
      <c r="H802" s="171">
        <v>52.68</v>
      </c>
    </row>
    <row r="803" ht="28" spans="1:8">
      <c r="A803" s="172" t="s">
        <v>1804</v>
      </c>
      <c r="B803" s="172"/>
      <c r="C803" s="172" t="s">
        <v>1805</v>
      </c>
      <c r="G803" t="s">
        <v>337</v>
      </c>
      <c r="H803" s="171">
        <v>61.33</v>
      </c>
    </row>
    <row r="804" ht="28" spans="1:8">
      <c r="A804" s="172" t="s">
        <v>1806</v>
      </c>
      <c r="B804" s="172"/>
      <c r="C804" s="172" t="s">
        <v>1807</v>
      </c>
      <c r="G804" t="s">
        <v>337</v>
      </c>
      <c r="H804" s="171">
        <v>61.81</v>
      </c>
    </row>
    <row r="805" ht="28" spans="1:8">
      <c r="A805" s="172" t="s">
        <v>1808</v>
      </c>
      <c r="B805" s="172"/>
      <c r="C805" s="172" t="s">
        <v>1809</v>
      </c>
      <c r="G805" t="s">
        <v>337</v>
      </c>
      <c r="H805" s="171">
        <v>58.28</v>
      </c>
    </row>
    <row r="806" ht="28" spans="1:8">
      <c r="A806" s="172" t="s">
        <v>1810</v>
      </c>
      <c r="B806" s="172"/>
      <c r="C806" s="172" t="s">
        <v>1811</v>
      </c>
      <c r="G806" t="s">
        <v>337</v>
      </c>
      <c r="H806" s="171">
        <v>66.93</v>
      </c>
    </row>
    <row r="807" ht="28" spans="1:8">
      <c r="A807" s="172" t="s">
        <v>1812</v>
      </c>
      <c r="B807" s="172"/>
      <c r="C807" s="172" t="s">
        <v>1813</v>
      </c>
      <c r="G807" t="s">
        <v>337</v>
      </c>
      <c r="H807" s="171">
        <v>79.86</v>
      </c>
    </row>
    <row r="808" ht="28" spans="1:8">
      <c r="A808" s="172" t="s">
        <v>1814</v>
      </c>
      <c r="B808" s="172"/>
      <c r="C808" s="172" t="s">
        <v>1815</v>
      </c>
      <c r="G808" t="s">
        <v>337</v>
      </c>
      <c r="H808" s="171">
        <v>55.48</v>
      </c>
    </row>
    <row r="809" ht="28" spans="1:8">
      <c r="A809" s="172" t="s">
        <v>1816</v>
      </c>
      <c r="B809" s="172"/>
      <c r="C809" s="172" t="s">
        <v>1817</v>
      </c>
      <c r="G809" t="s">
        <v>337</v>
      </c>
      <c r="H809" s="171">
        <v>40.17</v>
      </c>
    </row>
    <row r="810" ht="28" spans="1:8">
      <c r="A810" s="172" t="s">
        <v>1818</v>
      </c>
      <c r="B810" s="172"/>
      <c r="C810" s="172" t="s">
        <v>1819</v>
      </c>
      <c r="G810" t="s">
        <v>337</v>
      </c>
      <c r="H810" s="171">
        <v>58.69</v>
      </c>
    </row>
    <row r="811" ht="28" spans="1:8">
      <c r="A811" s="172" t="s">
        <v>1820</v>
      </c>
      <c r="B811" s="172"/>
      <c r="C811" s="172" t="s">
        <v>1821</v>
      </c>
      <c r="G811" t="s">
        <v>337</v>
      </c>
      <c r="H811" s="171">
        <v>55.16</v>
      </c>
    </row>
    <row r="812" ht="28" spans="1:8">
      <c r="A812" s="172" t="s">
        <v>1822</v>
      </c>
      <c r="B812" s="172"/>
      <c r="C812" s="172" t="s">
        <v>1823</v>
      </c>
      <c r="G812" t="s">
        <v>337</v>
      </c>
      <c r="H812" s="171">
        <v>63.81</v>
      </c>
    </row>
    <row r="813" ht="28" spans="1:8">
      <c r="A813" s="172" t="s">
        <v>1824</v>
      </c>
      <c r="B813" s="172"/>
      <c r="C813" s="172" t="s">
        <v>1825</v>
      </c>
      <c r="G813" t="s">
        <v>337</v>
      </c>
      <c r="H813" s="171">
        <v>43.58</v>
      </c>
    </row>
    <row r="814" ht="28" spans="1:8">
      <c r="A814" s="172" t="s">
        <v>1826</v>
      </c>
      <c r="B814" s="172"/>
      <c r="C814" s="172" t="s">
        <v>1827</v>
      </c>
      <c r="G814" t="s">
        <v>337</v>
      </c>
      <c r="H814" s="171">
        <v>63.98</v>
      </c>
    </row>
    <row r="815" ht="28" spans="1:8">
      <c r="A815" s="172" t="s">
        <v>1828</v>
      </c>
      <c r="B815" s="172"/>
      <c r="C815" s="172" t="s">
        <v>1829</v>
      </c>
      <c r="G815" t="s">
        <v>337</v>
      </c>
      <c r="H815" s="171">
        <v>60.45</v>
      </c>
    </row>
    <row r="816" ht="28" spans="1:8">
      <c r="A816" s="172" t="s">
        <v>1830</v>
      </c>
      <c r="B816" s="172"/>
      <c r="C816" s="172" t="s">
        <v>1831</v>
      </c>
      <c r="G816" t="s">
        <v>337</v>
      </c>
      <c r="H816" s="171">
        <v>69.1</v>
      </c>
    </row>
    <row r="817" ht="28" spans="1:8">
      <c r="A817" s="172" t="s">
        <v>1832</v>
      </c>
      <c r="B817" s="172"/>
      <c r="C817" s="172" t="s">
        <v>1833</v>
      </c>
      <c r="G817" t="s">
        <v>337</v>
      </c>
      <c r="H817" s="171">
        <v>47</v>
      </c>
    </row>
    <row r="818" ht="28" spans="1:8">
      <c r="A818" s="172" t="s">
        <v>1834</v>
      </c>
      <c r="B818" s="172"/>
      <c r="C818" s="172" t="s">
        <v>1835</v>
      </c>
      <c r="G818" t="s">
        <v>337</v>
      </c>
      <c r="H818" s="171">
        <v>87.23</v>
      </c>
    </row>
    <row r="819" ht="28" spans="1:8">
      <c r="A819" s="172" t="s">
        <v>1836</v>
      </c>
      <c r="B819" s="172"/>
      <c r="C819" s="172" t="s">
        <v>1837</v>
      </c>
      <c r="G819" t="s">
        <v>337</v>
      </c>
      <c r="H819" s="171">
        <v>65.92</v>
      </c>
    </row>
    <row r="820" spans="1:3">
      <c r="A820" s="172">
        <v>8819</v>
      </c>
      <c r="B820" s="172"/>
      <c r="C820" s="172" t="s">
        <v>1838</v>
      </c>
    </row>
    <row r="821" spans="1:8">
      <c r="A821" s="172" t="s">
        <v>1839</v>
      </c>
      <c r="B821" s="172"/>
      <c r="C821" s="172" t="s">
        <v>1840</v>
      </c>
      <c r="G821" t="s">
        <v>337</v>
      </c>
      <c r="H821" s="171">
        <v>26.94</v>
      </c>
    </row>
    <row r="822" ht="28" spans="1:8">
      <c r="A822" s="172" t="s">
        <v>1841</v>
      </c>
      <c r="B822" s="172"/>
      <c r="C822" s="172" t="s">
        <v>1842</v>
      </c>
      <c r="G822" t="s">
        <v>337</v>
      </c>
      <c r="H822" s="171">
        <v>109.8</v>
      </c>
    </row>
    <row r="823" ht="28" spans="1:8">
      <c r="A823" s="172" t="s">
        <v>1843</v>
      </c>
      <c r="B823" s="172"/>
      <c r="C823" s="172" t="s">
        <v>1844</v>
      </c>
      <c r="G823" t="s">
        <v>337</v>
      </c>
      <c r="H823" s="171">
        <v>109.8</v>
      </c>
    </row>
    <row r="824" ht="28" spans="1:8">
      <c r="A824" s="172" t="s">
        <v>1845</v>
      </c>
      <c r="B824" s="172"/>
      <c r="C824" s="172" t="s">
        <v>1846</v>
      </c>
      <c r="G824" t="s">
        <v>337</v>
      </c>
      <c r="H824" s="171">
        <v>171.56</v>
      </c>
    </row>
    <row r="825" ht="28" spans="1:8">
      <c r="A825" s="172" t="s">
        <v>1847</v>
      </c>
      <c r="B825" s="172"/>
      <c r="C825" s="172" t="s">
        <v>1848</v>
      </c>
      <c r="G825" t="s">
        <v>337</v>
      </c>
      <c r="H825" s="171">
        <v>161.09</v>
      </c>
    </row>
    <row r="826" ht="28" spans="1:8">
      <c r="A826" s="172" t="s">
        <v>1849</v>
      </c>
      <c r="B826" s="172"/>
      <c r="C826" s="172" t="s">
        <v>1850</v>
      </c>
      <c r="G826" t="s">
        <v>337</v>
      </c>
      <c r="H826" s="171">
        <v>140.52</v>
      </c>
    </row>
    <row r="827" ht="28" spans="1:8">
      <c r="A827" s="172" t="s">
        <v>1851</v>
      </c>
      <c r="B827" s="172"/>
      <c r="C827" s="172" t="s">
        <v>1852</v>
      </c>
      <c r="G827" t="s">
        <v>337</v>
      </c>
      <c r="H827" s="171">
        <v>130.05</v>
      </c>
    </row>
    <row r="828" spans="1:3">
      <c r="A828" s="172">
        <v>8820</v>
      </c>
      <c r="B828" s="172"/>
      <c r="C828" s="172" t="s">
        <v>1853</v>
      </c>
    </row>
    <row r="829" ht="42" spans="1:8">
      <c r="A829" s="172" t="s">
        <v>1854</v>
      </c>
      <c r="B829" s="172"/>
      <c r="C829" s="172" t="s">
        <v>1855</v>
      </c>
      <c r="G829" t="s">
        <v>337</v>
      </c>
      <c r="H829" s="171">
        <v>52.9</v>
      </c>
    </row>
    <row r="830" ht="42" spans="1:8">
      <c r="A830" s="172" t="s">
        <v>1856</v>
      </c>
      <c r="B830" s="172"/>
      <c r="C830" s="172" t="s">
        <v>1857</v>
      </c>
      <c r="G830" t="s">
        <v>337</v>
      </c>
      <c r="H830" s="171">
        <v>83.49</v>
      </c>
    </row>
    <row r="831" ht="28" spans="1:8">
      <c r="A831" s="172" t="s">
        <v>1858</v>
      </c>
      <c r="B831" s="172"/>
      <c r="C831" s="172" t="s">
        <v>1859</v>
      </c>
      <c r="G831" t="s">
        <v>439</v>
      </c>
      <c r="H831" s="171">
        <v>2425.56</v>
      </c>
    </row>
    <row r="832" ht="42" spans="1:8">
      <c r="A832" s="172" t="s">
        <v>1860</v>
      </c>
      <c r="B832" s="172"/>
      <c r="C832" s="172" t="s">
        <v>1861</v>
      </c>
      <c r="G832" t="s">
        <v>337</v>
      </c>
      <c r="H832" s="171">
        <v>128.32</v>
      </c>
    </row>
    <row r="833" ht="42" spans="1:8">
      <c r="A833" s="172" t="s">
        <v>1862</v>
      </c>
      <c r="B833" s="172"/>
      <c r="C833" s="172" t="s">
        <v>1863</v>
      </c>
      <c r="G833" t="s">
        <v>337</v>
      </c>
      <c r="H833" s="171">
        <v>141.31</v>
      </c>
    </row>
    <row r="834" ht="42" spans="1:8">
      <c r="A834" s="172" t="s">
        <v>1864</v>
      </c>
      <c r="B834" s="172"/>
      <c r="C834" s="172" t="s">
        <v>1865</v>
      </c>
      <c r="G834" t="s">
        <v>337</v>
      </c>
      <c r="H834" s="171">
        <v>85.73</v>
      </c>
    </row>
    <row r="835" ht="28" spans="1:8">
      <c r="A835" s="172" t="s">
        <v>1866</v>
      </c>
      <c r="B835" s="172"/>
      <c r="C835" s="172" t="s">
        <v>1867</v>
      </c>
      <c r="G835" t="s">
        <v>337</v>
      </c>
      <c r="H835" s="171">
        <v>63.65</v>
      </c>
    </row>
    <row r="836" ht="42" spans="1:8">
      <c r="A836" s="172" t="s">
        <v>1868</v>
      </c>
      <c r="B836" s="172"/>
      <c r="C836" s="172" t="s">
        <v>1869</v>
      </c>
      <c r="G836" t="s">
        <v>337</v>
      </c>
      <c r="H836" s="171">
        <v>194.88</v>
      </c>
    </row>
    <row r="837" spans="1:3">
      <c r="A837" s="172">
        <v>8821</v>
      </c>
      <c r="B837" s="172"/>
      <c r="C837" s="172" t="s">
        <v>1870</v>
      </c>
    </row>
    <row r="838" ht="28" spans="1:8">
      <c r="A838" s="172" t="s">
        <v>1871</v>
      </c>
      <c r="B838" s="172"/>
      <c r="C838" s="172" t="s">
        <v>1872</v>
      </c>
      <c r="G838" t="s">
        <v>337</v>
      </c>
      <c r="H838" s="171">
        <v>52.9</v>
      </c>
    </row>
    <row r="839" ht="28" spans="1:8">
      <c r="A839" s="172" t="s">
        <v>1873</v>
      </c>
      <c r="B839" s="172"/>
      <c r="C839" s="172" t="s">
        <v>1874</v>
      </c>
      <c r="G839" t="s">
        <v>337</v>
      </c>
      <c r="H839" s="171">
        <v>59.24</v>
      </c>
    </row>
    <row r="840" ht="28" spans="1:8">
      <c r="A840" s="172" t="s">
        <v>1875</v>
      </c>
      <c r="B840" s="172"/>
      <c r="C840" s="172" t="s">
        <v>1876</v>
      </c>
      <c r="G840" t="s">
        <v>337</v>
      </c>
      <c r="H840" s="171">
        <v>75.61</v>
      </c>
    </row>
    <row r="841" ht="28" spans="1:8">
      <c r="A841" s="172" t="s">
        <v>1877</v>
      </c>
      <c r="B841" s="172"/>
      <c r="C841" s="172" t="s">
        <v>1878</v>
      </c>
      <c r="G841" t="s">
        <v>337</v>
      </c>
      <c r="H841" s="171">
        <v>142.06</v>
      </c>
    </row>
    <row r="842" ht="28" spans="1:8">
      <c r="A842" s="172" t="s">
        <v>1879</v>
      </c>
      <c r="B842" s="172"/>
      <c r="C842" s="172" t="s">
        <v>1880</v>
      </c>
      <c r="G842" t="s">
        <v>337</v>
      </c>
      <c r="H842" s="171">
        <v>150.06</v>
      </c>
    </row>
    <row r="843" ht="28" spans="1:8">
      <c r="A843" s="172" t="s">
        <v>1881</v>
      </c>
      <c r="B843" s="172"/>
      <c r="C843" s="172" t="s">
        <v>1882</v>
      </c>
      <c r="G843" t="s">
        <v>337</v>
      </c>
      <c r="H843" s="171">
        <v>118.08</v>
      </c>
    </row>
    <row r="844" ht="28" spans="1:8">
      <c r="A844" s="172" t="s">
        <v>1883</v>
      </c>
      <c r="B844" s="172"/>
      <c r="C844" s="172" t="s">
        <v>1884</v>
      </c>
      <c r="G844" t="s">
        <v>337</v>
      </c>
      <c r="H844" s="171">
        <v>126.07</v>
      </c>
    </row>
    <row r="845" ht="28" spans="1:8">
      <c r="A845" s="172" t="s">
        <v>1885</v>
      </c>
      <c r="B845" s="172"/>
      <c r="C845" s="172" t="s">
        <v>1886</v>
      </c>
      <c r="G845" t="s">
        <v>337</v>
      </c>
      <c r="H845" s="171">
        <v>135.51</v>
      </c>
    </row>
    <row r="846" ht="28" spans="1:8">
      <c r="A846" s="172" t="s">
        <v>1887</v>
      </c>
      <c r="B846" s="172"/>
      <c r="C846" s="172" t="s">
        <v>1888</v>
      </c>
      <c r="G846" t="s">
        <v>337</v>
      </c>
      <c r="H846" s="171">
        <v>151.79</v>
      </c>
    </row>
    <row r="847" ht="28" spans="1:8">
      <c r="A847" s="172" t="s">
        <v>1889</v>
      </c>
      <c r="B847" s="172"/>
      <c r="C847" s="172" t="s">
        <v>1890</v>
      </c>
      <c r="G847" t="s">
        <v>337</v>
      </c>
      <c r="H847" s="171">
        <v>119.24</v>
      </c>
    </row>
    <row r="848" ht="28" spans="1:8">
      <c r="A848" s="172" t="s">
        <v>1891</v>
      </c>
      <c r="B848" s="172"/>
      <c r="C848" s="172" t="s">
        <v>1892</v>
      </c>
      <c r="G848" t="s">
        <v>337</v>
      </c>
      <c r="H848" s="171">
        <v>119.64</v>
      </c>
    </row>
    <row r="849" ht="28" spans="1:8">
      <c r="A849" s="172" t="s">
        <v>1893</v>
      </c>
      <c r="B849" s="172"/>
      <c r="C849" s="172" t="s">
        <v>1894</v>
      </c>
      <c r="G849" t="s">
        <v>337</v>
      </c>
      <c r="H849" s="171">
        <v>119.07</v>
      </c>
    </row>
    <row r="850" spans="1:3">
      <c r="A850" s="172">
        <v>8822</v>
      </c>
      <c r="B850" s="172"/>
      <c r="C850" s="172" t="s">
        <v>1895</v>
      </c>
    </row>
    <row r="851" ht="28" spans="1:8">
      <c r="A851" s="172" t="s">
        <v>1896</v>
      </c>
      <c r="B851" s="172"/>
      <c r="C851" s="172" t="s">
        <v>1897</v>
      </c>
      <c r="G851" t="s">
        <v>337</v>
      </c>
      <c r="H851" s="171">
        <v>85.15</v>
      </c>
    </row>
    <row r="852" spans="1:3">
      <c r="A852" s="172">
        <v>8823</v>
      </c>
      <c r="B852" s="172"/>
      <c r="C852" s="172" t="s">
        <v>1898</v>
      </c>
    </row>
    <row r="853" ht="28" spans="1:8">
      <c r="A853" s="172" t="s">
        <v>1899</v>
      </c>
      <c r="B853" s="172"/>
      <c r="C853" s="172" t="s">
        <v>1900</v>
      </c>
      <c r="G853" t="s">
        <v>337</v>
      </c>
      <c r="H853" s="171">
        <v>130.02</v>
      </c>
    </row>
    <row r="854" ht="28" spans="1:8">
      <c r="A854" s="172" t="s">
        <v>1901</v>
      </c>
      <c r="B854" s="172"/>
      <c r="C854" s="172" t="s">
        <v>1902</v>
      </c>
      <c r="G854" t="s">
        <v>337</v>
      </c>
      <c r="H854" s="171">
        <v>111.46</v>
      </c>
    </row>
    <row r="855" spans="1:3">
      <c r="A855" s="172">
        <v>8824</v>
      </c>
      <c r="B855" s="172"/>
      <c r="C855" s="172" t="s">
        <v>1903</v>
      </c>
    </row>
    <row r="856" ht="28" spans="1:8">
      <c r="A856" s="172" t="s">
        <v>1904</v>
      </c>
      <c r="B856" s="172"/>
      <c r="C856" s="172" t="s">
        <v>1905</v>
      </c>
      <c r="G856" t="s">
        <v>337</v>
      </c>
      <c r="H856" s="171">
        <v>257.16</v>
      </c>
    </row>
    <row r="857" ht="28" spans="1:8">
      <c r="A857" s="172" t="s">
        <v>1906</v>
      </c>
      <c r="B857" s="172"/>
      <c r="C857" s="172" t="s">
        <v>1907</v>
      </c>
      <c r="G857" t="s">
        <v>337</v>
      </c>
      <c r="H857" s="171">
        <v>199.24</v>
      </c>
    </row>
    <row r="858" ht="28" spans="1:8">
      <c r="A858" s="172" t="s">
        <v>1908</v>
      </c>
      <c r="B858" s="172"/>
      <c r="C858" s="172" t="s">
        <v>1909</v>
      </c>
      <c r="G858" t="s">
        <v>337</v>
      </c>
      <c r="H858" s="171">
        <v>107.05</v>
      </c>
    </row>
    <row r="859" ht="28" spans="1:8">
      <c r="A859" s="172" t="s">
        <v>1910</v>
      </c>
      <c r="B859" s="172"/>
      <c r="C859" s="172" t="s">
        <v>1911</v>
      </c>
      <c r="G859" t="s">
        <v>337</v>
      </c>
      <c r="H859" s="171">
        <v>131.93</v>
      </c>
    </row>
    <row r="860" spans="1:3">
      <c r="A860" s="172">
        <v>8825</v>
      </c>
      <c r="B860" s="172"/>
      <c r="C860" s="172" t="s">
        <v>1912</v>
      </c>
    </row>
    <row r="861" ht="28" spans="1:8">
      <c r="A861" s="172" t="s">
        <v>1913</v>
      </c>
      <c r="B861" s="172"/>
      <c r="C861" s="172" t="s">
        <v>1914</v>
      </c>
      <c r="G861" t="s">
        <v>337</v>
      </c>
      <c r="H861" s="171">
        <v>93.33</v>
      </c>
    </row>
    <row r="862" spans="1:3">
      <c r="A862" s="172">
        <v>8826</v>
      </c>
      <c r="B862" s="172"/>
      <c r="C862" s="172" t="s">
        <v>1915</v>
      </c>
    </row>
    <row r="863" ht="28" spans="1:8">
      <c r="A863" s="172" t="s">
        <v>1916</v>
      </c>
      <c r="B863" s="172"/>
      <c r="C863" s="172" t="s">
        <v>1917</v>
      </c>
      <c r="G863" t="s">
        <v>357</v>
      </c>
      <c r="H863" s="171">
        <v>34.72</v>
      </c>
    </row>
    <row r="864" spans="1:3">
      <c r="A864" s="172">
        <v>8827</v>
      </c>
      <c r="B864" s="172"/>
      <c r="C864" s="172" t="s">
        <v>1918</v>
      </c>
    </row>
    <row r="865" ht="28" spans="1:8">
      <c r="A865" s="172" t="s">
        <v>1919</v>
      </c>
      <c r="B865" s="172"/>
      <c r="C865" s="172" t="s">
        <v>1920</v>
      </c>
      <c r="G865" t="s">
        <v>357</v>
      </c>
      <c r="H865" s="171">
        <v>13.15</v>
      </c>
    </row>
    <row r="866" ht="42" spans="1:8">
      <c r="A866" s="172" t="s">
        <v>1921</v>
      </c>
      <c r="B866" s="172"/>
      <c r="C866" s="172" t="s">
        <v>1922</v>
      </c>
      <c r="G866" t="s">
        <v>357</v>
      </c>
      <c r="H866" s="171">
        <v>205.97</v>
      </c>
    </row>
    <row r="867" ht="28" spans="1:8">
      <c r="A867" s="172" t="s">
        <v>1923</v>
      </c>
      <c r="B867" s="172"/>
      <c r="C867" s="172" t="s">
        <v>1924</v>
      </c>
      <c r="G867" t="s">
        <v>357</v>
      </c>
      <c r="H867" s="171">
        <v>11.3</v>
      </c>
    </row>
    <row r="868" spans="1:3">
      <c r="A868" s="172">
        <v>8828</v>
      </c>
      <c r="B868" s="172"/>
      <c r="C868" s="172" t="s">
        <v>1925</v>
      </c>
    </row>
    <row r="869" ht="28" spans="1:8">
      <c r="A869" s="172" t="s">
        <v>1926</v>
      </c>
      <c r="B869" s="172"/>
      <c r="C869" s="172" t="s">
        <v>1927</v>
      </c>
      <c r="G869" t="s">
        <v>337</v>
      </c>
      <c r="H869" s="171">
        <v>118.27</v>
      </c>
    </row>
    <row r="870" spans="1:3">
      <c r="A870" s="172">
        <v>8674</v>
      </c>
      <c r="B870" s="172"/>
      <c r="C870" s="172" t="s">
        <v>1928</v>
      </c>
    </row>
    <row r="871" spans="1:3">
      <c r="A871" s="172">
        <v>8829</v>
      </c>
      <c r="B871" s="172"/>
      <c r="C871" s="172" t="s">
        <v>1929</v>
      </c>
    </row>
    <row r="872" ht="28" spans="1:8">
      <c r="A872" s="172" t="s">
        <v>1930</v>
      </c>
      <c r="B872" s="172"/>
      <c r="C872" s="172" t="s">
        <v>1931</v>
      </c>
      <c r="G872" t="s">
        <v>357</v>
      </c>
      <c r="H872" s="171">
        <v>15.39</v>
      </c>
    </row>
    <row r="873" ht="28" spans="1:8">
      <c r="A873" s="172" t="s">
        <v>1932</v>
      </c>
      <c r="B873" s="172"/>
      <c r="C873" s="172" t="s">
        <v>1933</v>
      </c>
      <c r="G873" t="s">
        <v>357</v>
      </c>
      <c r="H873" s="171">
        <v>16.81</v>
      </c>
    </row>
    <row r="874" spans="1:3">
      <c r="A874" s="172">
        <v>8830</v>
      </c>
      <c r="B874" s="172"/>
      <c r="C874" s="172" t="s">
        <v>1934</v>
      </c>
    </row>
    <row r="875" ht="28" spans="1:8">
      <c r="A875" s="172" t="s">
        <v>1935</v>
      </c>
      <c r="B875" s="172"/>
      <c r="C875" s="172" t="s">
        <v>1936</v>
      </c>
      <c r="G875" t="s">
        <v>357</v>
      </c>
      <c r="H875" s="171">
        <v>10.36</v>
      </c>
    </row>
    <row r="876" spans="1:3">
      <c r="A876" s="172">
        <v>8831</v>
      </c>
      <c r="B876" s="172"/>
      <c r="C876" s="172" t="s">
        <v>1937</v>
      </c>
    </row>
    <row r="877" spans="1:8">
      <c r="A877" s="172" t="s">
        <v>1938</v>
      </c>
      <c r="B877" s="172"/>
      <c r="C877" s="172" t="s">
        <v>1939</v>
      </c>
      <c r="G877" t="s">
        <v>357</v>
      </c>
      <c r="H877" s="171">
        <v>61.07</v>
      </c>
    </row>
    <row r="878" spans="1:8">
      <c r="A878" s="172" t="s">
        <v>1940</v>
      </c>
      <c r="B878" s="172"/>
      <c r="C878" s="172" t="s">
        <v>1941</v>
      </c>
      <c r="G878" t="s">
        <v>357</v>
      </c>
      <c r="H878" s="171">
        <v>42.37</v>
      </c>
    </row>
    <row r="879" spans="1:8">
      <c r="A879" s="172" t="s">
        <v>1942</v>
      </c>
      <c r="B879" s="172"/>
      <c r="C879" s="172" t="s">
        <v>1943</v>
      </c>
      <c r="G879" t="s">
        <v>357</v>
      </c>
      <c r="H879" s="171">
        <v>49.85</v>
      </c>
    </row>
    <row r="880" spans="1:8">
      <c r="A880" s="172" t="s">
        <v>1944</v>
      </c>
      <c r="B880" s="172"/>
      <c r="C880" s="172" t="s">
        <v>1945</v>
      </c>
      <c r="G880" t="s">
        <v>357</v>
      </c>
      <c r="H880" s="171">
        <v>44.77</v>
      </c>
    </row>
    <row r="881" spans="1:8">
      <c r="A881" s="172" t="s">
        <v>1946</v>
      </c>
      <c r="B881" s="172"/>
      <c r="C881" s="172" t="s">
        <v>1947</v>
      </c>
      <c r="G881" t="s">
        <v>357</v>
      </c>
      <c r="H881" s="171">
        <v>34.22</v>
      </c>
    </row>
    <row r="882" spans="1:8">
      <c r="A882" s="172" t="s">
        <v>1948</v>
      </c>
      <c r="B882" s="172"/>
      <c r="C882" s="172" t="s">
        <v>1949</v>
      </c>
      <c r="G882" t="s">
        <v>357</v>
      </c>
      <c r="H882" s="171">
        <v>38.44</v>
      </c>
    </row>
    <row r="883" spans="1:3">
      <c r="A883" s="172">
        <v>8832</v>
      </c>
      <c r="B883" s="172"/>
      <c r="C883" s="172" t="s">
        <v>1950</v>
      </c>
    </row>
    <row r="884" ht="28" spans="1:8">
      <c r="A884" s="172" t="s">
        <v>1951</v>
      </c>
      <c r="B884" s="172"/>
      <c r="C884" s="172" t="s">
        <v>1952</v>
      </c>
      <c r="G884" t="s">
        <v>357</v>
      </c>
      <c r="H884" s="171">
        <v>50.55</v>
      </c>
    </row>
    <row r="885" ht="28" spans="1:8">
      <c r="A885" s="172" t="s">
        <v>1953</v>
      </c>
      <c r="B885" s="172"/>
      <c r="C885" s="172" t="s">
        <v>1954</v>
      </c>
      <c r="G885" t="s">
        <v>357</v>
      </c>
      <c r="H885" s="171">
        <v>32.98</v>
      </c>
    </row>
    <row r="886" ht="28" spans="1:8">
      <c r="A886" s="172" t="s">
        <v>1955</v>
      </c>
      <c r="B886" s="172"/>
      <c r="C886" s="172" t="s">
        <v>1956</v>
      </c>
      <c r="G886" t="s">
        <v>357</v>
      </c>
      <c r="H886" s="171">
        <v>38.42</v>
      </c>
    </row>
    <row r="887" spans="1:3">
      <c r="A887" s="172">
        <v>8833</v>
      </c>
      <c r="B887" s="172"/>
      <c r="C887" s="172" t="s">
        <v>1957</v>
      </c>
    </row>
    <row r="888" ht="28" spans="1:8">
      <c r="A888" s="172" t="s">
        <v>1958</v>
      </c>
      <c r="B888" s="172"/>
      <c r="C888" s="172" t="s">
        <v>1959</v>
      </c>
      <c r="G888" t="s">
        <v>357</v>
      </c>
      <c r="H888" s="171">
        <v>54.09</v>
      </c>
    </row>
    <row r="889" ht="28" spans="1:8">
      <c r="A889" s="172" t="s">
        <v>1960</v>
      </c>
      <c r="B889" s="172"/>
      <c r="C889" s="172" t="s">
        <v>1961</v>
      </c>
      <c r="G889" t="s">
        <v>357</v>
      </c>
      <c r="H889" s="171">
        <v>35.71</v>
      </c>
    </row>
    <row r="890" ht="28" spans="1:8">
      <c r="A890" s="172" t="s">
        <v>1962</v>
      </c>
      <c r="B890" s="172"/>
      <c r="C890" s="172" t="s">
        <v>1963</v>
      </c>
      <c r="G890" t="s">
        <v>357</v>
      </c>
      <c r="H890" s="171">
        <v>37.2</v>
      </c>
    </row>
    <row r="891" spans="1:3">
      <c r="A891" s="172">
        <v>8834</v>
      </c>
      <c r="B891" s="172"/>
      <c r="C891" s="172" t="s">
        <v>1964</v>
      </c>
    </row>
    <row r="892" ht="28" spans="1:8">
      <c r="A892" s="172" t="s">
        <v>1965</v>
      </c>
      <c r="B892" s="172"/>
      <c r="C892" s="172" t="s">
        <v>1966</v>
      </c>
      <c r="G892" t="s">
        <v>357</v>
      </c>
      <c r="H892" s="171">
        <v>19.47</v>
      </c>
    </row>
    <row r="893" spans="1:8">
      <c r="A893" s="172" t="s">
        <v>1967</v>
      </c>
      <c r="B893" s="172"/>
      <c r="C893" s="172" t="s">
        <v>1968</v>
      </c>
      <c r="G893" t="s">
        <v>357</v>
      </c>
      <c r="H893" s="171">
        <v>25.38</v>
      </c>
    </row>
    <row r="894" spans="1:3">
      <c r="A894" s="172">
        <v>8835</v>
      </c>
      <c r="B894" s="172"/>
      <c r="C894" s="172" t="s">
        <v>1969</v>
      </c>
    </row>
    <row r="895" ht="28" spans="1:8">
      <c r="A895" s="172" t="s">
        <v>1970</v>
      </c>
      <c r="B895" s="172"/>
      <c r="C895" s="172" t="s">
        <v>1971</v>
      </c>
      <c r="G895" t="s">
        <v>357</v>
      </c>
      <c r="H895" s="171">
        <v>18.77</v>
      </c>
    </row>
    <row r="896" ht="28" spans="1:8">
      <c r="A896" s="172" t="s">
        <v>1972</v>
      </c>
      <c r="B896" s="172"/>
      <c r="C896" s="172" t="s">
        <v>1973</v>
      </c>
      <c r="G896" t="s">
        <v>357</v>
      </c>
      <c r="H896" s="171">
        <v>16.2</v>
      </c>
    </row>
    <row r="897" ht="28" spans="1:8">
      <c r="A897" s="172" t="s">
        <v>1974</v>
      </c>
      <c r="B897" s="172"/>
      <c r="C897" s="172" t="s">
        <v>1975</v>
      </c>
      <c r="G897" t="s">
        <v>357</v>
      </c>
      <c r="H897" s="171">
        <v>17.79</v>
      </c>
    </row>
    <row r="898" spans="1:3">
      <c r="A898" s="172">
        <v>8836</v>
      </c>
      <c r="B898" s="172"/>
      <c r="C898" s="172" t="s">
        <v>1976</v>
      </c>
    </row>
    <row r="899" ht="28" spans="1:8">
      <c r="A899" s="172" t="s">
        <v>1977</v>
      </c>
      <c r="B899" s="172"/>
      <c r="C899" s="172" t="s">
        <v>1978</v>
      </c>
      <c r="G899" t="s">
        <v>357</v>
      </c>
      <c r="H899" s="171">
        <v>36.49</v>
      </c>
    </row>
    <row r="900" ht="28" spans="1:8">
      <c r="A900" s="172" t="s">
        <v>1979</v>
      </c>
      <c r="B900" s="172"/>
      <c r="C900" s="172" t="s">
        <v>1980</v>
      </c>
      <c r="G900" t="s">
        <v>357</v>
      </c>
      <c r="H900" s="171">
        <v>36.93</v>
      </c>
    </row>
    <row r="901" spans="1:3">
      <c r="A901" s="172">
        <v>8837</v>
      </c>
      <c r="B901" s="172"/>
      <c r="C901" s="172" t="s">
        <v>1981</v>
      </c>
    </row>
    <row r="902" ht="28" spans="1:8">
      <c r="A902" s="172" t="s">
        <v>1982</v>
      </c>
      <c r="B902" s="172"/>
      <c r="C902" s="172" t="s">
        <v>1983</v>
      </c>
      <c r="G902" t="s">
        <v>337</v>
      </c>
      <c r="H902" s="171">
        <v>239.78</v>
      </c>
    </row>
    <row r="903" spans="1:3">
      <c r="A903" s="172">
        <v>8838</v>
      </c>
      <c r="B903" s="172"/>
      <c r="C903" s="172" t="s">
        <v>1984</v>
      </c>
    </row>
    <row r="904" ht="28" spans="1:8">
      <c r="A904" s="172" t="s">
        <v>1985</v>
      </c>
      <c r="B904" s="172"/>
      <c r="C904" s="172" t="s">
        <v>1986</v>
      </c>
      <c r="G904" t="s">
        <v>337</v>
      </c>
      <c r="H904" s="171">
        <v>326.12</v>
      </c>
    </row>
    <row r="905" ht="28" spans="1:8">
      <c r="A905" s="172" t="s">
        <v>1987</v>
      </c>
      <c r="B905" s="172"/>
      <c r="C905" s="172" t="s">
        <v>1988</v>
      </c>
      <c r="G905" t="s">
        <v>337</v>
      </c>
      <c r="H905" s="171">
        <v>382.12</v>
      </c>
    </row>
    <row r="906" spans="1:3">
      <c r="A906" s="172">
        <v>8839</v>
      </c>
      <c r="B906" s="172"/>
      <c r="C906" s="172" t="s">
        <v>1989</v>
      </c>
    </row>
    <row r="907" ht="28" spans="1:8">
      <c r="A907" s="172" t="s">
        <v>1990</v>
      </c>
      <c r="B907" s="172"/>
      <c r="C907" s="172" t="s">
        <v>1991</v>
      </c>
      <c r="G907" t="s">
        <v>337</v>
      </c>
      <c r="H907" s="171">
        <v>375.45</v>
      </c>
    </row>
    <row r="908" ht="28" spans="1:8">
      <c r="A908" s="172" t="s">
        <v>1992</v>
      </c>
      <c r="B908" s="172"/>
      <c r="C908" s="172" t="s">
        <v>1993</v>
      </c>
      <c r="G908" t="s">
        <v>337</v>
      </c>
      <c r="H908" s="171">
        <v>389</v>
      </c>
    </row>
    <row r="909" spans="1:3">
      <c r="A909" s="172">
        <v>8840</v>
      </c>
      <c r="B909" s="172"/>
      <c r="C909" s="172" t="s">
        <v>1994</v>
      </c>
    </row>
    <row r="910" ht="42" spans="1:8">
      <c r="A910" s="172" t="s">
        <v>1995</v>
      </c>
      <c r="B910" s="172"/>
      <c r="C910" s="172" t="s">
        <v>1996</v>
      </c>
      <c r="G910" t="s">
        <v>357</v>
      </c>
      <c r="H910" s="171">
        <v>35.55</v>
      </c>
    </row>
    <row r="911" ht="42" spans="1:8">
      <c r="A911" s="172" t="s">
        <v>1997</v>
      </c>
      <c r="B911" s="172"/>
      <c r="C911" s="172" t="s">
        <v>1998</v>
      </c>
      <c r="G911" t="s">
        <v>357</v>
      </c>
      <c r="H911" s="171">
        <v>55.37</v>
      </c>
    </row>
    <row r="912" spans="1:3">
      <c r="A912" s="172">
        <v>8841</v>
      </c>
      <c r="B912" s="172"/>
      <c r="C912" s="172" t="s">
        <v>1999</v>
      </c>
    </row>
    <row r="913" ht="28" spans="1:8">
      <c r="A913" s="172" t="s">
        <v>2000</v>
      </c>
      <c r="B913" s="172"/>
      <c r="C913" s="172" t="s">
        <v>2001</v>
      </c>
      <c r="G913" t="s">
        <v>337</v>
      </c>
      <c r="H913" s="171">
        <v>239.78</v>
      </c>
    </row>
    <row r="914" spans="1:3">
      <c r="A914" s="172">
        <v>8842</v>
      </c>
      <c r="B914" s="172"/>
      <c r="C914" s="172" t="s">
        <v>2002</v>
      </c>
    </row>
    <row r="915" ht="28" spans="1:8">
      <c r="A915" s="172" t="s">
        <v>2003</v>
      </c>
      <c r="B915" s="172"/>
      <c r="C915" s="172" t="s">
        <v>2004</v>
      </c>
      <c r="G915" t="s">
        <v>337</v>
      </c>
      <c r="H915" s="171">
        <v>122.15</v>
      </c>
    </row>
    <row r="916" spans="1:3">
      <c r="A916" s="172">
        <v>8843</v>
      </c>
      <c r="B916" s="172"/>
      <c r="C916" s="172" t="s">
        <v>2005</v>
      </c>
    </row>
    <row r="917" ht="28" spans="1:8">
      <c r="A917" s="172" t="s">
        <v>2006</v>
      </c>
      <c r="B917" s="172"/>
      <c r="C917" s="172" t="s">
        <v>2007</v>
      </c>
      <c r="G917" t="s">
        <v>337</v>
      </c>
      <c r="H917" s="171">
        <v>329.25</v>
      </c>
    </row>
    <row r="918" ht="28" spans="1:8">
      <c r="A918" s="172" t="s">
        <v>2008</v>
      </c>
      <c r="B918" s="172"/>
      <c r="C918" s="172" t="s">
        <v>2009</v>
      </c>
      <c r="G918" t="s">
        <v>337</v>
      </c>
      <c r="H918" s="171">
        <v>342.3</v>
      </c>
    </row>
    <row r="919" spans="1:3">
      <c r="A919" s="172">
        <v>8844</v>
      </c>
      <c r="B919" s="172"/>
      <c r="C919" s="172" t="s">
        <v>2010</v>
      </c>
    </row>
    <row r="920" ht="28" spans="1:8">
      <c r="A920" s="172" t="s">
        <v>2011</v>
      </c>
      <c r="B920" s="172"/>
      <c r="C920" s="172" t="s">
        <v>2012</v>
      </c>
      <c r="G920" t="s">
        <v>337</v>
      </c>
      <c r="H920" s="171">
        <v>375.45</v>
      </c>
    </row>
    <row r="921" ht="28" spans="1:8">
      <c r="A921" s="172" t="s">
        <v>2013</v>
      </c>
      <c r="B921" s="172"/>
      <c r="C921" s="172" t="s">
        <v>2014</v>
      </c>
      <c r="G921" t="s">
        <v>337</v>
      </c>
      <c r="H921" s="171">
        <v>389</v>
      </c>
    </row>
    <row r="922" spans="1:3">
      <c r="A922" s="172">
        <v>8675</v>
      </c>
      <c r="B922" s="172"/>
      <c r="C922" s="172" t="s">
        <v>2015</v>
      </c>
    </row>
    <row r="923" spans="1:3">
      <c r="A923" s="172">
        <v>8845</v>
      </c>
      <c r="B923" s="172"/>
      <c r="C923" s="172" t="s">
        <v>2016</v>
      </c>
    </row>
    <row r="924" ht="28" spans="1:8">
      <c r="A924" s="172" t="s">
        <v>2017</v>
      </c>
      <c r="B924" s="172"/>
      <c r="C924" s="172" t="s">
        <v>2018</v>
      </c>
      <c r="G924" t="s">
        <v>337</v>
      </c>
      <c r="H924" s="171">
        <v>14.18</v>
      </c>
    </row>
    <row r="925" ht="28" spans="1:8">
      <c r="A925" s="172" t="s">
        <v>2019</v>
      </c>
      <c r="B925" s="172"/>
      <c r="C925" s="172" t="s">
        <v>2020</v>
      </c>
      <c r="G925" t="s">
        <v>337</v>
      </c>
      <c r="H925" s="171">
        <v>13.39</v>
      </c>
    </row>
    <row r="926" ht="28" spans="1:8">
      <c r="A926" s="172" t="s">
        <v>2021</v>
      </c>
      <c r="B926" s="172"/>
      <c r="C926" s="172" t="s">
        <v>2022</v>
      </c>
      <c r="G926" t="s">
        <v>337</v>
      </c>
      <c r="H926" s="171">
        <v>12.34</v>
      </c>
    </row>
    <row r="927" ht="28" spans="1:8">
      <c r="A927" s="172" t="s">
        <v>2023</v>
      </c>
      <c r="B927" s="172"/>
      <c r="C927" s="172" t="s">
        <v>2024</v>
      </c>
      <c r="G927" t="s">
        <v>337</v>
      </c>
      <c r="H927" s="171">
        <v>8.84</v>
      </c>
    </row>
    <row r="928" ht="28" spans="1:8">
      <c r="A928" s="172" t="s">
        <v>2025</v>
      </c>
      <c r="B928" s="172"/>
      <c r="C928" s="172" t="s">
        <v>2026</v>
      </c>
      <c r="G928" t="s">
        <v>337</v>
      </c>
      <c r="H928" s="171">
        <v>12.03</v>
      </c>
    </row>
    <row r="929" ht="28" spans="1:8">
      <c r="A929" s="172" t="s">
        <v>2027</v>
      </c>
      <c r="B929" s="172"/>
      <c r="C929" s="172" t="s">
        <v>2028</v>
      </c>
      <c r="G929" t="s">
        <v>337</v>
      </c>
      <c r="H929" s="171">
        <v>31.67</v>
      </c>
    </row>
    <row r="930" ht="28" spans="1:8">
      <c r="A930" s="172" t="s">
        <v>2029</v>
      </c>
      <c r="B930" s="172"/>
      <c r="C930" s="172" t="s">
        <v>2030</v>
      </c>
      <c r="G930" t="s">
        <v>337</v>
      </c>
      <c r="H930" s="171">
        <v>65.35</v>
      </c>
    </row>
    <row r="931" ht="28" spans="1:8">
      <c r="A931" s="172" t="s">
        <v>2031</v>
      </c>
      <c r="B931" s="172"/>
      <c r="C931" s="172" t="s">
        <v>2032</v>
      </c>
      <c r="G931" t="s">
        <v>337</v>
      </c>
      <c r="H931" s="171">
        <v>50.23</v>
      </c>
    </row>
    <row r="932" ht="28" spans="1:8">
      <c r="A932" s="172" t="s">
        <v>2033</v>
      </c>
      <c r="B932" s="172"/>
      <c r="C932" s="172" t="s">
        <v>2034</v>
      </c>
      <c r="G932" t="s">
        <v>337</v>
      </c>
      <c r="H932" s="171">
        <v>33.83</v>
      </c>
    </row>
    <row r="933" ht="28" spans="1:8">
      <c r="A933" s="172" t="s">
        <v>2035</v>
      </c>
      <c r="B933" s="172"/>
      <c r="C933" s="172" t="s">
        <v>2036</v>
      </c>
      <c r="G933" t="s">
        <v>337</v>
      </c>
      <c r="H933" s="171">
        <v>38.61</v>
      </c>
    </row>
    <row r="934" ht="28" spans="1:8">
      <c r="A934" s="172" t="s">
        <v>2037</v>
      </c>
      <c r="B934" s="172"/>
      <c r="C934" s="172" t="s">
        <v>2038</v>
      </c>
      <c r="G934" t="s">
        <v>337</v>
      </c>
      <c r="H934" s="171">
        <v>43.58</v>
      </c>
    </row>
    <row r="935" ht="28" spans="1:8">
      <c r="A935" s="172" t="s">
        <v>2039</v>
      </c>
      <c r="B935" s="172"/>
      <c r="C935" s="172" t="s">
        <v>2040</v>
      </c>
      <c r="G935" t="s">
        <v>337</v>
      </c>
      <c r="H935" s="171">
        <v>48.78</v>
      </c>
    </row>
    <row r="936" ht="28" spans="1:8">
      <c r="A936" s="172" t="s">
        <v>2041</v>
      </c>
      <c r="B936" s="172"/>
      <c r="C936" s="172" t="s">
        <v>2042</v>
      </c>
      <c r="G936" t="s">
        <v>337</v>
      </c>
      <c r="H936" s="171">
        <v>54.28</v>
      </c>
    </row>
    <row r="937" ht="28" spans="1:8">
      <c r="A937" s="172" t="s">
        <v>2043</v>
      </c>
      <c r="B937" s="172"/>
      <c r="C937" s="172" t="s">
        <v>2044</v>
      </c>
      <c r="G937" t="s">
        <v>337</v>
      </c>
      <c r="H937" s="171">
        <v>48.67</v>
      </c>
    </row>
    <row r="938" ht="28" spans="1:8">
      <c r="A938" s="172" t="s">
        <v>2045</v>
      </c>
      <c r="B938" s="172"/>
      <c r="C938" s="172" t="s">
        <v>2046</v>
      </c>
      <c r="G938" t="s">
        <v>337</v>
      </c>
      <c r="H938" s="171">
        <v>29.75</v>
      </c>
    </row>
    <row r="939" ht="28" spans="1:8">
      <c r="A939" s="172" t="s">
        <v>2047</v>
      </c>
      <c r="B939" s="172"/>
      <c r="C939" s="172" t="s">
        <v>2048</v>
      </c>
      <c r="G939" t="s">
        <v>337</v>
      </c>
      <c r="H939" s="171">
        <v>30.26</v>
      </c>
    </row>
    <row r="940" ht="28" spans="1:8">
      <c r="A940" s="172" t="s">
        <v>2049</v>
      </c>
      <c r="B940" s="172"/>
      <c r="C940" s="172" t="s">
        <v>2050</v>
      </c>
      <c r="G940" t="s">
        <v>337</v>
      </c>
      <c r="H940" s="171">
        <v>32.13</v>
      </c>
    </row>
    <row r="941" spans="1:3">
      <c r="A941" s="172">
        <v>8846</v>
      </c>
      <c r="B941" s="172"/>
      <c r="C941" s="172" t="s">
        <v>2051</v>
      </c>
    </row>
    <row r="942" spans="1:8">
      <c r="A942" s="172" t="s">
        <v>2052</v>
      </c>
      <c r="B942" s="172"/>
      <c r="C942" s="172" t="s">
        <v>2053</v>
      </c>
      <c r="G942" t="s">
        <v>337</v>
      </c>
      <c r="H942" s="171">
        <v>19.28</v>
      </c>
    </row>
    <row r="943" spans="1:8">
      <c r="A943" s="172" t="s">
        <v>2054</v>
      </c>
      <c r="B943" s="172"/>
      <c r="C943" s="172" t="s">
        <v>2055</v>
      </c>
      <c r="G943" t="s">
        <v>337</v>
      </c>
      <c r="H943" s="171">
        <v>22.48</v>
      </c>
    </row>
    <row r="944" spans="1:3">
      <c r="A944" s="172">
        <v>8847</v>
      </c>
      <c r="B944" s="172"/>
      <c r="C944" s="172" t="s">
        <v>2056</v>
      </c>
    </row>
    <row r="945" ht="28" spans="1:8">
      <c r="A945" s="172" t="s">
        <v>2057</v>
      </c>
      <c r="B945" s="172"/>
      <c r="C945" s="172" t="s">
        <v>2058</v>
      </c>
      <c r="G945" t="s">
        <v>337</v>
      </c>
      <c r="H945" s="171">
        <v>19.57</v>
      </c>
    </row>
    <row r="946" ht="42" spans="1:8">
      <c r="A946" s="172" t="s">
        <v>2059</v>
      </c>
      <c r="B946" s="172"/>
      <c r="C946" s="172" t="s">
        <v>2060</v>
      </c>
      <c r="G946" t="s">
        <v>337</v>
      </c>
      <c r="H946" s="171">
        <v>49.83</v>
      </c>
    </row>
    <row r="947" spans="1:3">
      <c r="A947" s="172">
        <v>8848</v>
      </c>
      <c r="B947" s="172"/>
      <c r="C947" s="172" t="s">
        <v>2061</v>
      </c>
    </row>
    <row r="948" spans="1:8">
      <c r="A948" s="172" t="s">
        <v>2062</v>
      </c>
      <c r="B948" s="172"/>
      <c r="C948" s="172" t="s">
        <v>2063</v>
      </c>
      <c r="G948" t="s">
        <v>357</v>
      </c>
      <c r="H948" s="171">
        <v>22.93</v>
      </c>
    </row>
    <row r="949" spans="1:8">
      <c r="A949" s="172" t="s">
        <v>2064</v>
      </c>
      <c r="B949" s="172"/>
      <c r="C949" s="172" t="s">
        <v>2065</v>
      </c>
      <c r="G949" t="s">
        <v>357</v>
      </c>
      <c r="H949" s="171">
        <v>24.21</v>
      </c>
    </row>
    <row r="950" ht="28" spans="1:8">
      <c r="A950" s="172" t="s">
        <v>2066</v>
      </c>
      <c r="B950" s="172"/>
      <c r="C950" s="172" t="s">
        <v>2067</v>
      </c>
      <c r="G950" t="s">
        <v>337</v>
      </c>
      <c r="H950" s="171">
        <v>107.08</v>
      </c>
    </row>
    <row r="951" ht="28" spans="1:8">
      <c r="A951" s="172" t="s">
        <v>2068</v>
      </c>
      <c r="B951" s="172"/>
      <c r="C951" s="172" t="s">
        <v>2069</v>
      </c>
      <c r="G951" t="s">
        <v>337</v>
      </c>
      <c r="H951" s="171">
        <v>94.79</v>
      </c>
    </row>
    <row r="952" ht="28" spans="1:8">
      <c r="A952" s="172" t="s">
        <v>2070</v>
      </c>
      <c r="B952" s="172"/>
      <c r="C952" s="172" t="s">
        <v>2071</v>
      </c>
      <c r="G952" t="s">
        <v>337</v>
      </c>
      <c r="H952" s="171">
        <v>82.91</v>
      </c>
    </row>
    <row r="953" ht="28" spans="1:8">
      <c r="A953" s="172" t="s">
        <v>2072</v>
      </c>
      <c r="B953" s="172"/>
      <c r="C953" s="172" t="s">
        <v>2073</v>
      </c>
      <c r="G953" t="s">
        <v>337</v>
      </c>
      <c r="H953" s="171">
        <v>88.16</v>
      </c>
    </row>
    <row r="954" ht="42" spans="1:8">
      <c r="A954" s="172" t="s">
        <v>2074</v>
      </c>
      <c r="B954" s="172"/>
      <c r="C954" s="172" t="s">
        <v>2075</v>
      </c>
      <c r="G954" t="s">
        <v>337</v>
      </c>
      <c r="H954" s="171">
        <v>65.09</v>
      </c>
    </row>
    <row r="955" ht="28" spans="1:8">
      <c r="A955" s="172" t="s">
        <v>2076</v>
      </c>
      <c r="B955" s="172"/>
      <c r="C955" s="172" t="s">
        <v>2077</v>
      </c>
      <c r="G955" t="s">
        <v>337</v>
      </c>
      <c r="H955" s="171">
        <v>324.51</v>
      </c>
    </row>
    <row r="956" ht="28" spans="1:8">
      <c r="A956" s="172" t="s">
        <v>2078</v>
      </c>
      <c r="B956" s="172"/>
      <c r="C956" s="172" t="s">
        <v>2079</v>
      </c>
      <c r="G956" t="s">
        <v>337</v>
      </c>
      <c r="H956" s="171">
        <v>243.58</v>
      </c>
    </row>
    <row r="957" spans="1:3">
      <c r="A957" s="172">
        <v>8851</v>
      </c>
      <c r="B957" s="172"/>
      <c r="C957" s="172" t="s">
        <v>2080</v>
      </c>
    </row>
    <row r="958" ht="28" spans="1:8">
      <c r="A958" s="172" t="s">
        <v>2081</v>
      </c>
      <c r="B958" s="172"/>
      <c r="C958" s="172" t="s">
        <v>2082</v>
      </c>
      <c r="G958" t="s">
        <v>337</v>
      </c>
      <c r="H958" s="171">
        <v>81.02</v>
      </c>
    </row>
    <row r="959" ht="28" spans="1:8">
      <c r="A959" s="172" t="s">
        <v>2083</v>
      </c>
      <c r="B959" s="172"/>
      <c r="C959" s="172" t="s">
        <v>2084</v>
      </c>
      <c r="G959" t="s">
        <v>337</v>
      </c>
      <c r="H959" s="171">
        <v>85.04</v>
      </c>
    </row>
    <row r="960" spans="1:3">
      <c r="A960" s="172">
        <v>8852</v>
      </c>
      <c r="B960" s="172"/>
      <c r="C960" s="172" t="s">
        <v>2085</v>
      </c>
    </row>
    <row r="961" ht="28" spans="1:8">
      <c r="A961" s="172" t="s">
        <v>2086</v>
      </c>
      <c r="B961" s="172"/>
      <c r="C961" s="172" t="s">
        <v>2087</v>
      </c>
      <c r="G961" t="s">
        <v>337</v>
      </c>
      <c r="H961" s="171">
        <v>72.19</v>
      </c>
    </row>
    <row r="962" ht="42" spans="1:8">
      <c r="A962" s="172" t="s">
        <v>2088</v>
      </c>
      <c r="B962" s="172"/>
      <c r="C962" s="172" t="s">
        <v>2089</v>
      </c>
      <c r="G962" t="s">
        <v>337</v>
      </c>
      <c r="H962" s="171">
        <v>322.37</v>
      </c>
    </row>
    <row r="963" ht="42" spans="1:8">
      <c r="A963" s="172" t="s">
        <v>2090</v>
      </c>
      <c r="B963" s="172"/>
      <c r="C963" s="172" t="s">
        <v>2091</v>
      </c>
      <c r="G963" t="s">
        <v>337</v>
      </c>
      <c r="H963" s="171">
        <v>287.47</v>
      </c>
    </row>
    <row r="964" ht="42" spans="1:8">
      <c r="A964" s="172" t="s">
        <v>2092</v>
      </c>
      <c r="B964" s="172"/>
      <c r="C964" s="172" t="s">
        <v>2093</v>
      </c>
      <c r="G964" t="s">
        <v>337</v>
      </c>
      <c r="H964" s="171">
        <v>165.78</v>
      </c>
    </row>
    <row r="965" spans="1:3">
      <c r="A965" s="172">
        <v>8853</v>
      </c>
      <c r="B965" s="172"/>
      <c r="C965" s="172" t="s">
        <v>2094</v>
      </c>
    </row>
    <row r="966" ht="28" spans="1:8">
      <c r="A966" s="172" t="s">
        <v>2095</v>
      </c>
      <c r="B966" s="172"/>
      <c r="C966" s="172" t="s">
        <v>2096</v>
      </c>
      <c r="G966" t="s">
        <v>337</v>
      </c>
      <c r="H966" s="171">
        <v>21.68</v>
      </c>
    </row>
    <row r="967" spans="1:8">
      <c r="A967" s="172" t="s">
        <v>2097</v>
      </c>
      <c r="B967" s="172"/>
      <c r="C967" s="172" t="s">
        <v>2098</v>
      </c>
      <c r="G967" t="s">
        <v>337</v>
      </c>
      <c r="H967" s="171">
        <v>130.15</v>
      </c>
    </row>
    <row r="968" ht="28" spans="1:8">
      <c r="A968" s="172" t="s">
        <v>2099</v>
      </c>
      <c r="B968" s="172"/>
      <c r="C968" s="172" t="s">
        <v>2100</v>
      </c>
      <c r="G968" t="s">
        <v>337</v>
      </c>
      <c r="H968" s="171">
        <v>128.56</v>
      </c>
    </row>
    <row r="969" ht="42" spans="1:8">
      <c r="A969" s="172" t="s">
        <v>2101</v>
      </c>
      <c r="B969" s="172"/>
      <c r="C969" s="172" t="s">
        <v>2102</v>
      </c>
      <c r="G969" t="s">
        <v>337</v>
      </c>
      <c r="H969" s="171">
        <v>106.84</v>
      </c>
    </row>
    <row r="970" spans="1:3">
      <c r="A970" s="172">
        <v>8854</v>
      </c>
      <c r="B970" s="172"/>
      <c r="C970" s="172" t="s">
        <v>2103</v>
      </c>
    </row>
    <row r="971" ht="28" spans="1:8">
      <c r="A971" s="172" t="s">
        <v>2104</v>
      </c>
      <c r="B971" s="172"/>
      <c r="C971" s="172" t="s">
        <v>2105</v>
      </c>
      <c r="G971" t="s">
        <v>337</v>
      </c>
      <c r="H971" s="171">
        <v>51.52</v>
      </c>
    </row>
    <row r="972" ht="28" spans="1:8">
      <c r="A972" s="172" t="s">
        <v>2106</v>
      </c>
      <c r="B972" s="172"/>
      <c r="C972" s="172" t="s">
        <v>2107</v>
      </c>
      <c r="G972" t="s">
        <v>337</v>
      </c>
      <c r="H972" s="171">
        <v>74.42</v>
      </c>
    </row>
    <row r="973" ht="28" spans="1:8">
      <c r="A973" s="172" t="s">
        <v>2108</v>
      </c>
      <c r="B973" s="172"/>
      <c r="C973" s="172" t="s">
        <v>2109</v>
      </c>
      <c r="G973" t="s">
        <v>337</v>
      </c>
      <c r="H973" s="171">
        <v>93.92</v>
      </c>
    </row>
    <row r="974" ht="28" spans="1:8">
      <c r="A974" s="172" t="s">
        <v>2110</v>
      </c>
      <c r="B974" s="172"/>
      <c r="C974" s="172" t="s">
        <v>2111</v>
      </c>
      <c r="G974" t="s">
        <v>337</v>
      </c>
      <c r="H974" s="171">
        <v>112.14</v>
      </c>
    </row>
    <row r="975" ht="28" spans="1:8">
      <c r="A975" s="172" t="s">
        <v>2112</v>
      </c>
      <c r="B975" s="172"/>
      <c r="C975" s="172" t="s">
        <v>2113</v>
      </c>
      <c r="G975" t="s">
        <v>337</v>
      </c>
      <c r="H975" s="171">
        <v>130.63</v>
      </c>
    </row>
    <row r="976" ht="28" spans="1:8">
      <c r="A976" s="172" t="s">
        <v>2114</v>
      </c>
      <c r="B976" s="172"/>
      <c r="C976" s="172" t="s">
        <v>2115</v>
      </c>
      <c r="G976" t="s">
        <v>337</v>
      </c>
      <c r="H976" s="171">
        <v>149.46</v>
      </c>
    </row>
    <row r="977" ht="28" spans="1:8">
      <c r="A977" s="172" t="s">
        <v>2116</v>
      </c>
      <c r="B977" s="172"/>
      <c r="C977" s="172" t="s">
        <v>2117</v>
      </c>
      <c r="G977" t="s">
        <v>337</v>
      </c>
      <c r="H977" s="171">
        <v>168.71</v>
      </c>
    </row>
    <row r="978" ht="28" spans="1:8">
      <c r="A978" s="172" t="s">
        <v>2118</v>
      </c>
      <c r="B978" s="172"/>
      <c r="C978" s="172" t="s">
        <v>2119</v>
      </c>
      <c r="G978" t="s">
        <v>337</v>
      </c>
      <c r="H978" s="171">
        <v>188.5</v>
      </c>
    </row>
    <row r="979" ht="28" spans="1:8">
      <c r="A979" s="172" t="s">
        <v>2120</v>
      </c>
      <c r="B979" s="172"/>
      <c r="C979" s="172" t="s">
        <v>2121</v>
      </c>
      <c r="G979" t="s">
        <v>337</v>
      </c>
      <c r="H979" s="171">
        <v>204.8</v>
      </c>
    </row>
    <row r="980" ht="28" spans="1:8">
      <c r="A980" s="172" t="s">
        <v>2122</v>
      </c>
      <c r="B980" s="172"/>
      <c r="C980" s="172" t="s">
        <v>2123</v>
      </c>
      <c r="G980" t="s">
        <v>337</v>
      </c>
      <c r="H980" s="171">
        <v>55.57</v>
      </c>
    </row>
    <row r="981" ht="28" spans="1:8">
      <c r="A981" s="172" t="s">
        <v>2124</v>
      </c>
      <c r="B981" s="172"/>
      <c r="C981" s="172" t="s">
        <v>2125</v>
      </c>
      <c r="G981" t="s">
        <v>337</v>
      </c>
      <c r="H981" s="171">
        <v>225.28</v>
      </c>
    </row>
    <row r="982" ht="28" spans="1:8">
      <c r="A982" s="172" t="s">
        <v>2126</v>
      </c>
      <c r="B982" s="172"/>
      <c r="C982" s="172" t="s">
        <v>2127</v>
      </c>
      <c r="G982" t="s">
        <v>337</v>
      </c>
      <c r="H982" s="171">
        <v>241.59</v>
      </c>
    </row>
    <row r="983" spans="1:3">
      <c r="A983" s="172">
        <v>8676</v>
      </c>
      <c r="B983" s="172"/>
      <c r="C983" s="172" t="s">
        <v>2128</v>
      </c>
    </row>
    <row r="984" spans="1:3">
      <c r="A984" s="172">
        <v>8855</v>
      </c>
      <c r="B984" s="172"/>
      <c r="C984" s="172" t="s">
        <v>2129</v>
      </c>
    </row>
    <row r="985" ht="28" spans="1:8">
      <c r="A985" s="172" t="s">
        <v>2130</v>
      </c>
      <c r="B985" s="172"/>
      <c r="C985" s="172" t="s">
        <v>2131</v>
      </c>
      <c r="G985" t="s">
        <v>337</v>
      </c>
      <c r="H985" s="171">
        <v>63.94</v>
      </c>
    </row>
    <row r="986" ht="28" spans="1:8">
      <c r="A986" s="172" t="s">
        <v>2132</v>
      </c>
      <c r="B986" s="172"/>
      <c r="C986" s="172" t="s">
        <v>2133</v>
      </c>
      <c r="G986" t="s">
        <v>337</v>
      </c>
      <c r="H986" s="171">
        <v>59.79</v>
      </c>
    </row>
    <row r="987" ht="28" spans="1:8">
      <c r="A987" s="172" t="s">
        <v>2134</v>
      </c>
      <c r="B987" s="172"/>
      <c r="C987" s="172" t="s">
        <v>2135</v>
      </c>
      <c r="G987" t="s">
        <v>337</v>
      </c>
      <c r="H987" s="171">
        <v>55.4</v>
      </c>
    </row>
    <row r="988" ht="28" spans="1:8">
      <c r="A988" s="172" t="s">
        <v>2136</v>
      </c>
      <c r="B988" s="172"/>
      <c r="C988" s="172" t="s">
        <v>2137</v>
      </c>
      <c r="G988" t="s">
        <v>357</v>
      </c>
      <c r="H988" s="171">
        <v>14.79</v>
      </c>
    </row>
    <row r="989" spans="1:3">
      <c r="A989" s="172">
        <v>8856</v>
      </c>
      <c r="B989" s="172"/>
      <c r="C989" s="172" t="s">
        <v>2138</v>
      </c>
    </row>
    <row r="990" spans="1:8">
      <c r="A990" s="172" t="s">
        <v>2139</v>
      </c>
      <c r="B990" s="172"/>
      <c r="C990" s="172" t="s">
        <v>2140</v>
      </c>
      <c r="G990" t="s">
        <v>357</v>
      </c>
      <c r="H990" s="171">
        <v>25.46</v>
      </c>
    </row>
    <row r="991" spans="1:8">
      <c r="A991" s="172" t="s">
        <v>2141</v>
      </c>
      <c r="B991" s="172"/>
      <c r="C991" s="172" t="s">
        <v>2142</v>
      </c>
      <c r="G991" t="s">
        <v>337</v>
      </c>
      <c r="H991" s="171">
        <v>131.71</v>
      </c>
    </row>
    <row r="992" spans="1:8">
      <c r="A992" s="172" t="s">
        <v>2143</v>
      </c>
      <c r="B992" s="172"/>
      <c r="C992" s="172" t="s">
        <v>2144</v>
      </c>
      <c r="G992" t="s">
        <v>337</v>
      </c>
      <c r="H992" s="171">
        <v>136.43</v>
      </c>
    </row>
    <row r="993" spans="1:8">
      <c r="A993" s="172" t="s">
        <v>2145</v>
      </c>
      <c r="B993" s="172"/>
      <c r="C993" s="172" t="s">
        <v>2146</v>
      </c>
      <c r="G993" t="s">
        <v>337</v>
      </c>
      <c r="H993" s="171">
        <v>120.04</v>
      </c>
    </row>
    <row r="994" spans="1:3">
      <c r="A994" s="172">
        <v>8857</v>
      </c>
      <c r="B994" s="172"/>
      <c r="C994" s="172" t="s">
        <v>2147</v>
      </c>
    </row>
    <row r="995" ht="28" spans="1:8">
      <c r="A995" s="172" t="s">
        <v>2148</v>
      </c>
      <c r="B995" s="172"/>
      <c r="C995" s="172" t="s">
        <v>2149</v>
      </c>
      <c r="G995" t="s">
        <v>337</v>
      </c>
      <c r="H995" s="171">
        <v>56.03</v>
      </c>
    </row>
    <row r="996" ht="28" spans="1:8">
      <c r="A996" s="172" t="s">
        <v>2150</v>
      </c>
      <c r="B996" s="172"/>
      <c r="C996" s="172" t="s">
        <v>2151</v>
      </c>
      <c r="G996" t="s">
        <v>357</v>
      </c>
      <c r="H996" s="171">
        <v>15.24</v>
      </c>
    </row>
    <row r="997" spans="1:3">
      <c r="A997" s="172">
        <v>8858</v>
      </c>
      <c r="B997" s="172"/>
      <c r="C997" s="172" t="s">
        <v>2152</v>
      </c>
    </row>
    <row r="998" spans="1:8">
      <c r="A998" s="172" t="s">
        <v>2153</v>
      </c>
      <c r="B998" s="172"/>
      <c r="C998" s="172" t="s">
        <v>2154</v>
      </c>
      <c r="G998" t="s">
        <v>357</v>
      </c>
      <c r="H998" s="171">
        <v>9.32</v>
      </c>
    </row>
    <row r="999" spans="1:3">
      <c r="A999" s="172">
        <v>8677</v>
      </c>
      <c r="B999" s="172"/>
      <c r="C999" s="172" t="s">
        <v>2155</v>
      </c>
    </row>
    <row r="1000" spans="1:3">
      <c r="A1000" s="172">
        <v>8859</v>
      </c>
      <c r="B1000" s="172"/>
      <c r="C1000" s="172" t="s">
        <v>2156</v>
      </c>
    </row>
    <row r="1001" ht="28" spans="1:8">
      <c r="A1001" s="172" t="s">
        <v>2157</v>
      </c>
      <c r="B1001" s="172"/>
      <c r="C1001" s="172" t="s">
        <v>2158</v>
      </c>
      <c r="G1001" t="s">
        <v>357</v>
      </c>
      <c r="H1001" s="171">
        <v>215.48</v>
      </c>
    </row>
    <row r="1002" ht="42" spans="1:8">
      <c r="A1002" s="172" t="s">
        <v>2159</v>
      </c>
      <c r="B1002" s="172"/>
      <c r="C1002" s="172" t="s">
        <v>2160</v>
      </c>
      <c r="G1002" t="s">
        <v>357</v>
      </c>
      <c r="H1002" s="171">
        <v>300.77</v>
      </c>
    </row>
    <row r="1003" ht="42" spans="1:8">
      <c r="A1003" s="172" t="s">
        <v>2161</v>
      </c>
      <c r="B1003" s="172"/>
      <c r="C1003" s="172" t="s">
        <v>2162</v>
      </c>
      <c r="G1003" t="s">
        <v>357</v>
      </c>
      <c r="H1003" s="171">
        <v>494.32</v>
      </c>
    </row>
    <row r="1004" ht="42" spans="1:8">
      <c r="A1004" s="172" t="s">
        <v>2163</v>
      </c>
      <c r="B1004" s="172"/>
      <c r="C1004" s="172" t="s">
        <v>2164</v>
      </c>
      <c r="G1004" t="s">
        <v>357</v>
      </c>
      <c r="H1004" s="171">
        <v>299.22</v>
      </c>
    </row>
    <row r="1005" ht="28" spans="1:8">
      <c r="A1005" s="172" t="s">
        <v>2165</v>
      </c>
      <c r="B1005" s="172"/>
      <c r="C1005" s="172" t="s">
        <v>2166</v>
      </c>
      <c r="G1005" t="s">
        <v>357</v>
      </c>
      <c r="H1005" s="171">
        <v>117.15</v>
      </c>
    </row>
    <row r="1006" ht="42" spans="1:8">
      <c r="A1006" s="172" t="s">
        <v>2167</v>
      </c>
      <c r="B1006" s="172"/>
      <c r="C1006" s="172" t="s">
        <v>2168</v>
      </c>
      <c r="G1006" t="s">
        <v>357</v>
      </c>
      <c r="H1006" s="171">
        <v>202.45</v>
      </c>
    </row>
    <row r="1007" ht="42" spans="1:8">
      <c r="A1007" s="172" t="s">
        <v>2169</v>
      </c>
      <c r="B1007" s="172"/>
      <c r="C1007" s="172" t="s">
        <v>2170</v>
      </c>
      <c r="G1007" t="s">
        <v>357</v>
      </c>
      <c r="H1007" s="171">
        <v>660.29</v>
      </c>
    </row>
    <row r="1008" ht="42" spans="1:8">
      <c r="A1008" s="172" t="s">
        <v>2171</v>
      </c>
      <c r="B1008" s="172"/>
      <c r="C1008" s="172" t="s">
        <v>2172</v>
      </c>
      <c r="G1008" t="s">
        <v>357</v>
      </c>
      <c r="H1008" s="171">
        <v>855.4</v>
      </c>
    </row>
    <row r="1009" ht="42" spans="1:8">
      <c r="A1009" s="172" t="s">
        <v>2173</v>
      </c>
      <c r="B1009" s="172"/>
      <c r="C1009" s="172" t="s">
        <v>2174</v>
      </c>
      <c r="G1009" t="s">
        <v>357</v>
      </c>
      <c r="H1009" s="171">
        <v>757.84</v>
      </c>
    </row>
    <row r="1010" ht="42" spans="1:8">
      <c r="A1010" s="172" t="s">
        <v>2175</v>
      </c>
      <c r="B1010" s="172"/>
      <c r="C1010" s="172" t="s">
        <v>2176</v>
      </c>
      <c r="G1010" t="s">
        <v>357</v>
      </c>
      <c r="H1010" s="171">
        <v>727.04</v>
      </c>
    </row>
    <row r="1011" ht="42" spans="1:8">
      <c r="A1011" s="172" t="s">
        <v>2177</v>
      </c>
      <c r="B1011" s="172"/>
      <c r="C1011" s="172" t="s">
        <v>2178</v>
      </c>
      <c r="G1011" t="s">
        <v>357</v>
      </c>
      <c r="H1011" s="171">
        <v>922.15</v>
      </c>
    </row>
    <row r="1012" ht="42" spans="1:8">
      <c r="A1012" s="172" t="s">
        <v>2179</v>
      </c>
      <c r="B1012" s="172"/>
      <c r="C1012" s="172" t="s">
        <v>2180</v>
      </c>
      <c r="G1012" t="s">
        <v>357</v>
      </c>
      <c r="H1012" s="171">
        <v>824.59</v>
      </c>
    </row>
    <row r="1013" ht="42" spans="1:8">
      <c r="A1013" s="172" t="s">
        <v>2181</v>
      </c>
      <c r="B1013" s="172"/>
      <c r="C1013" s="172" t="s">
        <v>2182</v>
      </c>
      <c r="G1013" t="s">
        <v>357</v>
      </c>
      <c r="H1013" s="171">
        <v>504.82</v>
      </c>
    </row>
    <row r="1014" ht="42" spans="1:8">
      <c r="A1014" s="172" t="s">
        <v>2183</v>
      </c>
      <c r="B1014" s="172"/>
      <c r="C1014" s="172" t="s">
        <v>2184</v>
      </c>
      <c r="G1014" t="s">
        <v>357</v>
      </c>
      <c r="H1014" s="171">
        <v>699.93</v>
      </c>
    </row>
    <row r="1015" ht="42" spans="1:8">
      <c r="A1015" s="172" t="s">
        <v>2185</v>
      </c>
      <c r="B1015" s="172"/>
      <c r="C1015" s="172" t="s">
        <v>2186</v>
      </c>
      <c r="G1015" t="s">
        <v>357</v>
      </c>
      <c r="H1015" s="171">
        <v>602.37</v>
      </c>
    </row>
    <row r="1016" ht="42" spans="1:8">
      <c r="A1016" s="172" t="s">
        <v>2187</v>
      </c>
      <c r="B1016" s="172"/>
      <c r="C1016" s="172" t="s">
        <v>2188</v>
      </c>
      <c r="G1016" t="s">
        <v>357</v>
      </c>
      <c r="H1016" s="171">
        <v>588.54</v>
      </c>
    </row>
    <row r="1017" ht="42" spans="1:8">
      <c r="A1017" s="172" t="s">
        <v>2189</v>
      </c>
      <c r="B1017" s="172"/>
      <c r="C1017" s="172" t="s">
        <v>2190</v>
      </c>
      <c r="G1017" t="s">
        <v>357</v>
      </c>
      <c r="H1017" s="171">
        <v>783.65</v>
      </c>
    </row>
    <row r="1018" ht="42" spans="1:8">
      <c r="A1018" s="172" t="s">
        <v>2191</v>
      </c>
      <c r="B1018" s="172"/>
      <c r="C1018" s="172" t="s">
        <v>2192</v>
      </c>
      <c r="G1018" t="s">
        <v>357</v>
      </c>
      <c r="H1018" s="171">
        <v>686.09</v>
      </c>
    </row>
    <row r="1019" ht="42" spans="1:8">
      <c r="A1019" s="172" t="s">
        <v>2193</v>
      </c>
      <c r="B1019" s="172"/>
      <c r="C1019" s="172" t="s">
        <v>2194</v>
      </c>
      <c r="G1019" t="s">
        <v>357</v>
      </c>
      <c r="H1019" s="171">
        <v>648.83</v>
      </c>
    </row>
    <row r="1020" ht="42" spans="1:8">
      <c r="A1020" s="172" t="s">
        <v>2195</v>
      </c>
      <c r="B1020" s="172"/>
      <c r="C1020" s="172" t="s">
        <v>2196</v>
      </c>
      <c r="G1020" t="s">
        <v>357</v>
      </c>
      <c r="H1020" s="171">
        <v>843.94</v>
      </c>
    </row>
    <row r="1021" ht="42" spans="1:8">
      <c r="A1021" s="172" t="s">
        <v>2197</v>
      </c>
      <c r="B1021" s="172"/>
      <c r="C1021" s="172" t="s">
        <v>2198</v>
      </c>
      <c r="G1021" t="s">
        <v>357</v>
      </c>
      <c r="H1021" s="171">
        <v>746.38</v>
      </c>
    </row>
    <row r="1022" ht="42" spans="1:8">
      <c r="A1022" s="172" t="s">
        <v>2199</v>
      </c>
      <c r="B1022" s="172"/>
      <c r="C1022" s="172" t="s">
        <v>2200</v>
      </c>
      <c r="G1022" t="s">
        <v>357</v>
      </c>
      <c r="H1022" s="171">
        <v>454.86</v>
      </c>
    </row>
    <row r="1023" ht="42" spans="1:8">
      <c r="A1023" s="172" t="s">
        <v>2201</v>
      </c>
      <c r="B1023" s="172"/>
      <c r="C1023" s="172" t="s">
        <v>2202</v>
      </c>
      <c r="G1023" t="s">
        <v>357</v>
      </c>
      <c r="H1023" s="171">
        <v>649.97</v>
      </c>
    </row>
    <row r="1024" ht="42" spans="1:8">
      <c r="A1024" s="172" t="s">
        <v>2203</v>
      </c>
      <c r="B1024" s="172"/>
      <c r="C1024" s="172" t="s">
        <v>2204</v>
      </c>
      <c r="G1024" t="s">
        <v>357</v>
      </c>
      <c r="H1024" s="171">
        <v>552.41</v>
      </c>
    </row>
    <row r="1025" spans="1:3">
      <c r="A1025" s="172">
        <v>8861</v>
      </c>
      <c r="B1025" s="172"/>
      <c r="C1025" s="172" t="s">
        <v>2205</v>
      </c>
    </row>
    <row r="1026" ht="42" spans="1:8">
      <c r="A1026" s="172" t="s">
        <v>2206</v>
      </c>
      <c r="B1026" s="172"/>
      <c r="C1026" s="172" t="s">
        <v>2207</v>
      </c>
      <c r="G1026" t="s">
        <v>357</v>
      </c>
      <c r="H1026" s="171">
        <v>260.37</v>
      </c>
    </row>
    <row r="1027" ht="42" spans="1:8">
      <c r="A1027" s="172" t="s">
        <v>2208</v>
      </c>
      <c r="B1027" s="172"/>
      <c r="C1027" s="172" t="s">
        <v>2209</v>
      </c>
      <c r="G1027" t="s">
        <v>357</v>
      </c>
      <c r="H1027" s="171">
        <v>566.86</v>
      </c>
    </row>
    <row r="1028" ht="42" spans="1:8">
      <c r="A1028" s="172" t="s">
        <v>2210</v>
      </c>
      <c r="B1028" s="172"/>
      <c r="C1028" s="172" t="s">
        <v>2211</v>
      </c>
      <c r="G1028" t="s">
        <v>357</v>
      </c>
      <c r="H1028" s="171">
        <v>804.58</v>
      </c>
    </row>
    <row r="1029" ht="42" spans="1:8">
      <c r="A1029" s="172" t="s">
        <v>2212</v>
      </c>
      <c r="B1029" s="172"/>
      <c r="C1029" s="172" t="s">
        <v>2213</v>
      </c>
      <c r="G1029" t="s">
        <v>337</v>
      </c>
      <c r="H1029" s="171">
        <v>141.09</v>
      </c>
    </row>
    <row r="1030" ht="56" spans="1:8">
      <c r="A1030" s="172" t="s">
        <v>2214</v>
      </c>
      <c r="B1030" s="172"/>
      <c r="C1030" s="172" t="s">
        <v>2215</v>
      </c>
      <c r="G1030" t="s">
        <v>340</v>
      </c>
      <c r="H1030" s="171">
        <v>911.12</v>
      </c>
    </row>
    <row r="1031" spans="1:3">
      <c r="A1031" s="172">
        <v>8862</v>
      </c>
      <c r="B1031" s="172"/>
      <c r="C1031" s="172" t="s">
        <v>2216</v>
      </c>
    </row>
    <row r="1032" ht="28" spans="1:8">
      <c r="A1032" s="172" t="s">
        <v>2217</v>
      </c>
      <c r="B1032" s="172"/>
      <c r="C1032" s="172" t="s">
        <v>2218</v>
      </c>
      <c r="G1032" t="s">
        <v>340</v>
      </c>
      <c r="H1032" s="171">
        <v>3113.68</v>
      </c>
    </row>
    <row r="1033" ht="28" spans="1:8">
      <c r="A1033" s="172" t="s">
        <v>2219</v>
      </c>
      <c r="B1033" s="172"/>
      <c r="C1033" s="172" t="s">
        <v>2220</v>
      </c>
      <c r="G1033" t="s">
        <v>340</v>
      </c>
      <c r="H1033" s="171">
        <v>804.1</v>
      </c>
    </row>
    <row r="1034" ht="28" spans="1:8">
      <c r="A1034" s="172" t="s">
        <v>2221</v>
      </c>
      <c r="B1034" s="172"/>
      <c r="C1034" s="172" t="s">
        <v>2222</v>
      </c>
      <c r="G1034" t="s">
        <v>340</v>
      </c>
      <c r="H1034" s="171">
        <v>940.34</v>
      </c>
    </row>
    <row r="1035" spans="1:8">
      <c r="A1035" s="172" t="s">
        <v>2223</v>
      </c>
      <c r="B1035" s="172"/>
      <c r="C1035" s="172" t="s">
        <v>2224</v>
      </c>
      <c r="G1035" t="s">
        <v>2225</v>
      </c>
      <c r="H1035" s="171">
        <v>363.74</v>
      </c>
    </row>
    <row r="1036" ht="42" spans="1:8">
      <c r="A1036" s="172" t="s">
        <v>2226</v>
      </c>
      <c r="B1036" s="172"/>
      <c r="C1036" s="172" t="s">
        <v>2227</v>
      </c>
      <c r="G1036" t="s">
        <v>340</v>
      </c>
      <c r="H1036" s="171">
        <v>240.36</v>
      </c>
    </row>
    <row r="1037" spans="1:3">
      <c r="A1037" s="172">
        <v>8863</v>
      </c>
      <c r="B1037" s="172"/>
      <c r="C1037" s="172" t="s">
        <v>2228</v>
      </c>
    </row>
    <row r="1038" ht="28" spans="1:8">
      <c r="A1038" s="172" t="s">
        <v>2229</v>
      </c>
      <c r="B1038" s="172"/>
      <c r="C1038" s="172" t="s">
        <v>2230</v>
      </c>
      <c r="G1038" t="s">
        <v>340</v>
      </c>
      <c r="H1038" s="171">
        <v>323.99</v>
      </c>
    </row>
    <row r="1039" ht="28" spans="1:8">
      <c r="A1039" s="172" t="s">
        <v>2231</v>
      </c>
      <c r="B1039" s="172"/>
      <c r="C1039" s="172" t="s">
        <v>2232</v>
      </c>
      <c r="G1039" t="s">
        <v>340</v>
      </c>
      <c r="H1039" s="171">
        <v>379.96</v>
      </c>
    </row>
    <row r="1040" ht="28" spans="1:8">
      <c r="A1040" s="172" t="s">
        <v>2233</v>
      </c>
      <c r="B1040" s="172"/>
      <c r="C1040" s="172" t="s">
        <v>2234</v>
      </c>
      <c r="G1040" t="s">
        <v>340</v>
      </c>
      <c r="H1040" s="171">
        <v>441.99</v>
      </c>
    </row>
    <row r="1041" spans="1:3">
      <c r="A1041" s="172">
        <v>8864</v>
      </c>
      <c r="B1041" s="172"/>
      <c r="C1041" s="172" t="s">
        <v>2235</v>
      </c>
    </row>
    <row r="1042" spans="1:8">
      <c r="A1042" s="172" t="s">
        <v>2236</v>
      </c>
      <c r="B1042" s="172"/>
      <c r="C1042" s="172" t="s">
        <v>2237</v>
      </c>
      <c r="G1042" t="s">
        <v>2225</v>
      </c>
      <c r="H1042" s="171">
        <v>51.34</v>
      </c>
    </row>
    <row r="1043" spans="1:8">
      <c r="A1043" s="172" t="s">
        <v>2238</v>
      </c>
      <c r="B1043" s="172"/>
      <c r="C1043" s="172" t="s">
        <v>2239</v>
      </c>
      <c r="G1043" t="s">
        <v>357</v>
      </c>
      <c r="H1043" s="171">
        <v>188.93</v>
      </c>
    </row>
    <row r="1044" spans="1:8">
      <c r="A1044" s="172" t="s">
        <v>2240</v>
      </c>
      <c r="B1044" s="172"/>
      <c r="C1044" s="172" t="s">
        <v>2241</v>
      </c>
      <c r="G1044" t="s">
        <v>357</v>
      </c>
      <c r="H1044" s="171">
        <v>399.58</v>
      </c>
    </row>
    <row r="1045" spans="1:3">
      <c r="A1045" s="172">
        <v>8781</v>
      </c>
      <c r="B1045" s="172"/>
      <c r="C1045" s="172" t="s">
        <v>2242</v>
      </c>
    </row>
    <row r="1046" ht="28" spans="1:8">
      <c r="A1046" s="172" t="s">
        <v>2243</v>
      </c>
      <c r="B1046" s="172"/>
      <c r="C1046" s="172" t="s">
        <v>2244</v>
      </c>
      <c r="G1046" t="s">
        <v>357</v>
      </c>
      <c r="H1046" s="171">
        <v>110.66</v>
      </c>
    </row>
    <row r="1047" ht="28" spans="1:8">
      <c r="A1047" s="172" t="s">
        <v>2245</v>
      </c>
      <c r="B1047" s="172"/>
      <c r="C1047" s="172" t="s">
        <v>2246</v>
      </c>
      <c r="G1047" t="s">
        <v>357</v>
      </c>
      <c r="H1047" s="171">
        <v>68.76</v>
      </c>
    </row>
    <row r="1048" ht="28" spans="1:8">
      <c r="A1048" s="172" t="s">
        <v>2247</v>
      </c>
      <c r="B1048" s="172"/>
      <c r="C1048" s="172" t="s">
        <v>2248</v>
      </c>
      <c r="G1048" t="s">
        <v>357</v>
      </c>
      <c r="H1048" s="171">
        <v>142</v>
      </c>
    </row>
    <row r="1049" spans="1:3">
      <c r="A1049" s="172">
        <v>8678</v>
      </c>
      <c r="B1049" s="172"/>
      <c r="C1049" s="172" t="s">
        <v>2249</v>
      </c>
    </row>
    <row r="1050" spans="1:3">
      <c r="A1050" s="172">
        <v>8866</v>
      </c>
      <c r="B1050" s="172"/>
      <c r="C1050" s="172" t="s">
        <v>2250</v>
      </c>
    </row>
    <row r="1051" spans="1:8">
      <c r="A1051" s="172" t="s">
        <v>2251</v>
      </c>
      <c r="B1051" s="172"/>
      <c r="C1051" s="172" t="s">
        <v>2252</v>
      </c>
      <c r="G1051" t="s">
        <v>337</v>
      </c>
      <c r="H1051" s="171">
        <v>2.82</v>
      </c>
    </row>
    <row r="1052" spans="1:8">
      <c r="A1052" s="172" t="s">
        <v>2253</v>
      </c>
      <c r="B1052" s="172"/>
      <c r="C1052" s="172" t="s">
        <v>2254</v>
      </c>
      <c r="G1052" t="s">
        <v>337</v>
      </c>
      <c r="H1052" s="171">
        <v>4.25</v>
      </c>
    </row>
    <row r="1053" spans="1:8">
      <c r="A1053" s="172" t="s">
        <v>2255</v>
      </c>
      <c r="B1053" s="172"/>
      <c r="C1053" s="172" t="s">
        <v>2256</v>
      </c>
      <c r="G1053" t="s">
        <v>337</v>
      </c>
      <c r="H1053" s="171">
        <v>4.86</v>
      </c>
    </row>
    <row r="1054" spans="1:8">
      <c r="A1054" s="172" t="s">
        <v>2257</v>
      </c>
      <c r="B1054" s="172"/>
      <c r="C1054" s="172" t="s">
        <v>2258</v>
      </c>
      <c r="G1054" t="s">
        <v>337</v>
      </c>
      <c r="H1054" s="171">
        <v>3.19</v>
      </c>
    </row>
    <row r="1055" spans="1:3">
      <c r="A1055" s="172">
        <v>8867</v>
      </c>
      <c r="B1055" s="172"/>
      <c r="C1055" s="172" t="s">
        <v>2259</v>
      </c>
    </row>
    <row r="1056" ht="28" spans="1:8">
      <c r="A1056" s="172" t="s">
        <v>2260</v>
      </c>
      <c r="B1056" s="172"/>
      <c r="C1056" s="172" t="s">
        <v>2261</v>
      </c>
      <c r="G1056" t="s">
        <v>337</v>
      </c>
      <c r="H1056" s="171">
        <v>6.53</v>
      </c>
    </row>
    <row r="1057" ht="28" spans="1:8">
      <c r="A1057" s="172" t="s">
        <v>2262</v>
      </c>
      <c r="B1057" s="172"/>
      <c r="C1057" s="172" t="s">
        <v>2263</v>
      </c>
      <c r="G1057" t="s">
        <v>337</v>
      </c>
      <c r="H1057" s="171">
        <v>5.88</v>
      </c>
    </row>
    <row r="1058" ht="28" spans="1:8">
      <c r="A1058" s="172" t="s">
        <v>2264</v>
      </c>
      <c r="B1058" s="172"/>
      <c r="C1058" s="172" t="s">
        <v>2265</v>
      </c>
      <c r="G1058" t="s">
        <v>337</v>
      </c>
      <c r="H1058" s="171">
        <v>8.16</v>
      </c>
    </row>
    <row r="1059" spans="1:3">
      <c r="A1059" s="172">
        <v>8868</v>
      </c>
      <c r="B1059" s="172"/>
      <c r="C1059" s="172" t="s">
        <v>2266</v>
      </c>
    </row>
    <row r="1060" spans="1:8">
      <c r="A1060" s="172" t="s">
        <v>2267</v>
      </c>
      <c r="B1060" s="172"/>
      <c r="C1060" s="172" t="s">
        <v>2268</v>
      </c>
      <c r="G1060" t="s">
        <v>337</v>
      </c>
      <c r="H1060" s="171">
        <v>17.97</v>
      </c>
    </row>
    <row r="1061" ht="28" spans="1:8">
      <c r="A1061" s="172" t="s">
        <v>2269</v>
      </c>
      <c r="B1061" s="172"/>
      <c r="C1061" s="172" t="s">
        <v>2270</v>
      </c>
      <c r="G1061" t="s">
        <v>337</v>
      </c>
      <c r="H1061" s="171">
        <v>15.3</v>
      </c>
    </row>
    <row r="1062" spans="1:8">
      <c r="A1062" s="172" t="s">
        <v>2271</v>
      </c>
      <c r="B1062" s="172"/>
      <c r="C1062" s="172" t="s">
        <v>2272</v>
      </c>
      <c r="G1062" t="s">
        <v>337</v>
      </c>
      <c r="H1062" s="171">
        <v>22.38</v>
      </c>
    </row>
    <row r="1063" spans="1:8">
      <c r="A1063" s="172" t="s">
        <v>2273</v>
      </c>
      <c r="B1063" s="172"/>
      <c r="C1063" s="172" t="s">
        <v>2274</v>
      </c>
      <c r="G1063" t="s">
        <v>337</v>
      </c>
      <c r="H1063" s="171">
        <v>14.5</v>
      </c>
    </row>
    <row r="1064" spans="1:8">
      <c r="A1064" s="172" t="s">
        <v>2275</v>
      </c>
      <c r="B1064" s="172"/>
      <c r="C1064" s="172" t="s">
        <v>2276</v>
      </c>
      <c r="G1064" t="s">
        <v>337</v>
      </c>
      <c r="H1064" s="171">
        <v>17.37</v>
      </c>
    </row>
    <row r="1065" spans="1:8">
      <c r="A1065" s="172" t="s">
        <v>2277</v>
      </c>
      <c r="B1065" s="172"/>
      <c r="C1065" s="172" t="s">
        <v>2278</v>
      </c>
      <c r="G1065" t="s">
        <v>337</v>
      </c>
      <c r="H1065" s="171">
        <v>12</v>
      </c>
    </row>
    <row r="1066" ht="28" spans="1:8">
      <c r="A1066" s="172" t="s">
        <v>2279</v>
      </c>
      <c r="B1066" s="172"/>
      <c r="C1066" s="172" t="s">
        <v>2280</v>
      </c>
      <c r="G1066" t="s">
        <v>337</v>
      </c>
      <c r="H1066" s="171">
        <v>14.5</v>
      </c>
    </row>
    <row r="1067" ht="28" spans="1:8">
      <c r="A1067" s="172" t="s">
        <v>2281</v>
      </c>
      <c r="B1067" s="172"/>
      <c r="C1067" s="172" t="s">
        <v>2282</v>
      </c>
      <c r="G1067" t="s">
        <v>337</v>
      </c>
      <c r="H1067" s="171">
        <v>12</v>
      </c>
    </row>
    <row r="1068" spans="1:8">
      <c r="A1068" s="172" t="s">
        <v>2283</v>
      </c>
      <c r="B1068" s="172"/>
      <c r="C1068" s="172" t="s">
        <v>2284</v>
      </c>
      <c r="G1068" t="s">
        <v>337</v>
      </c>
      <c r="H1068" s="171">
        <v>33.83</v>
      </c>
    </row>
    <row r="1069" spans="1:8">
      <c r="A1069" s="172" t="s">
        <v>2285</v>
      </c>
      <c r="B1069" s="172"/>
      <c r="C1069" s="172" t="s">
        <v>2286</v>
      </c>
      <c r="G1069" t="s">
        <v>337</v>
      </c>
      <c r="H1069" s="171">
        <v>23.09</v>
      </c>
    </row>
    <row r="1070" spans="1:8">
      <c r="A1070" s="172" t="s">
        <v>2287</v>
      </c>
      <c r="B1070" s="172"/>
      <c r="C1070" s="172" t="s">
        <v>2288</v>
      </c>
      <c r="G1070" t="s">
        <v>337</v>
      </c>
      <c r="H1070" s="171">
        <v>28.82</v>
      </c>
    </row>
    <row r="1071" spans="1:8">
      <c r="A1071" s="172" t="s">
        <v>2289</v>
      </c>
      <c r="B1071" s="172"/>
      <c r="C1071" s="172" t="s">
        <v>2290</v>
      </c>
      <c r="G1071" t="s">
        <v>337</v>
      </c>
      <c r="H1071" s="171">
        <v>20.59</v>
      </c>
    </row>
    <row r="1072" spans="1:3">
      <c r="A1072" s="172">
        <v>8869</v>
      </c>
      <c r="B1072" s="172"/>
      <c r="C1072" s="172" t="s">
        <v>2291</v>
      </c>
    </row>
    <row r="1073" ht="28" spans="1:8">
      <c r="A1073" s="172" t="s">
        <v>2292</v>
      </c>
      <c r="B1073" s="172"/>
      <c r="C1073" s="172" t="s">
        <v>2293</v>
      </c>
      <c r="G1073" t="s">
        <v>337</v>
      </c>
      <c r="H1073" s="171">
        <v>13.71</v>
      </c>
    </row>
    <row r="1074" ht="28" spans="1:8">
      <c r="A1074" s="172" t="s">
        <v>2294</v>
      </c>
      <c r="B1074" s="172"/>
      <c r="C1074" s="172" t="s">
        <v>2295</v>
      </c>
      <c r="G1074" t="s">
        <v>337</v>
      </c>
      <c r="H1074" s="171">
        <v>25.71</v>
      </c>
    </row>
    <row r="1075" ht="28" spans="1:8">
      <c r="A1075" s="172" t="s">
        <v>2296</v>
      </c>
      <c r="B1075" s="172"/>
      <c r="C1075" s="172" t="s">
        <v>2297</v>
      </c>
      <c r="G1075" t="s">
        <v>337</v>
      </c>
      <c r="H1075" s="171">
        <v>17.78</v>
      </c>
    </row>
    <row r="1076" spans="1:8">
      <c r="A1076" s="172" t="s">
        <v>2298</v>
      </c>
      <c r="B1076" s="172"/>
      <c r="C1076" s="172" t="s">
        <v>2299</v>
      </c>
      <c r="G1076" t="s">
        <v>357</v>
      </c>
      <c r="H1076" s="171">
        <v>5.93</v>
      </c>
    </row>
    <row r="1077" ht="28" spans="1:8">
      <c r="A1077" s="172" t="s">
        <v>2300</v>
      </c>
      <c r="B1077" s="172"/>
      <c r="C1077" s="172" t="s">
        <v>2301</v>
      </c>
      <c r="G1077" t="s">
        <v>337</v>
      </c>
      <c r="H1077" s="171">
        <v>15.24</v>
      </c>
    </row>
    <row r="1078" ht="28" spans="1:8">
      <c r="A1078" s="172" t="s">
        <v>2302</v>
      </c>
      <c r="B1078" s="172"/>
      <c r="C1078" s="172" t="s">
        <v>2303</v>
      </c>
      <c r="G1078" t="s">
        <v>337</v>
      </c>
      <c r="H1078" s="171">
        <v>35.83</v>
      </c>
    </row>
    <row r="1079" ht="28" spans="1:8">
      <c r="A1079" s="172" t="s">
        <v>2304</v>
      </c>
      <c r="B1079" s="172"/>
      <c r="C1079" s="172" t="s">
        <v>2305</v>
      </c>
      <c r="G1079" t="s">
        <v>337</v>
      </c>
      <c r="H1079" s="171">
        <v>20.09</v>
      </c>
    </row>
    <row r="1080" spans="1:3">
      <c r="A1080" s="172">
        <v>8870</v>
      </c>
      <c r="B1080" s="172"/>
      <c r="C1080" s="172" t="s">
        <v>2306</v>
      </c>
    </row>
    <row r="1081" ht="28" spans="1:8">
      <c r="A1081" s="172" t="s">
        <v>2307</v>
      </c>
      <c r="B1081" s="172"/>
      <c r="C1081" s="172" t="s">
        <v>2308</v>
      </c>
      <c r="G1081" t="s">
        <v>337</v>
      </c>
      <c r="H1081" s="171">
        <v>15.77</v>
      </c>
    </row>
    <row r="1082" ht="28" spans="1:8">
      <c r="A1082" s="172" t="s">
        <v>2309</v>
      </c>
      <c r="B1082" s="172"/>
      <c r="C1082" s="172" t="s">
        <v>2310</v>
      </c>
      <c r="G1082" t="s">
        <v>337</v>
      </c>
      <c r="H1082" s="171">
        <v>27.77</v>
      </c>
    </row>
    <row r="1083" ht="28" spans="1:8">
      <c r="A1083" s="172" t="s">
        <v>2311</v>
      </c>
      <c r="B1083" s="172"/>
      <c r="C1083" s="172" t="s">
        <v>2312</v>
      </c>
      <c r="G1083" t="s">
        <v>337</v>
      </c>
      <c r="H1083" s="171">
        <v>20.87</v>
      </c>
    </row>
    <row r="1084" ht="28" spans="1:8">
      <c r="A1084" s="172" t="s">
        <v>2313</v>
      </c>
      <c r="B1084" s="172"/>
      <c r="C1084" s="172" t="s">
        <v>2314</v>
      </c>
      <c r="G1084" t="s">
        <v>337</v>
      </c>
      <c r="H1084" s="171">
        <v>17.3</v>
      </c>
    </row>
    <row r="1085" ht="28" spans="1:8">
      <c r="A1085" s="172" t="s">
        <v>2315</v>
      </c>
      <c r="B1085" s="172"/>
      <c r="C1085" s="172" t="s">
        <v>2316</v>
      </c>
      <c r="G1085" t="s">
        <v>337</v>
      </c>
      <c r="H1085" s="171">
        <v>37.89</v>
      </c>
    </row>
    <row r="1086" ht="28" spans="1:8">
      <c r="A1086" s="172" t="s">
        <v>2317</v>
      </c>
      <c r="B1086" s="172"/>
      <c r="C1086" s="172" t="s">
        <v>2318</v>
      </c>
      <c r="G1086" t="s">
        <v>337</v>
      </c>
      <c r="H1086" s="171">
        <v>23.18</v>
      </c>
    </row>
    <row r="1087" spans="1:3">
      <c r="A1087" s="172">
        <v>8871</v>
      </c>
      <c r="B1087" s="172"/>
      <c r="C1087" s="172" t="s">
        <v>2319</v>
      </c>
    </row>
    <row r="1088" spans="1:8">
      <c r="A1088" s="172" t="s">
        <v>2320</v>
      </c>
      <c r="B1088" s="172"/>
      <c r="C1088" s="172" t="s">
        <v>2321</v>
      </c>
      <c r="G1088" t="s">
        <v>337</v>
      </c>
      <c r="H1088" s="171">
        <v>14.81</v>
      </c>
    </row>
    <row r="1089" spans="1:8">
      <c r="A1089" s="172" t="s">
        <v>2322</v>
      </c>
      <c r="B1089" s="172"/>
      <c r="C1089" s="172" t="s">
        <v>2323</v>
      </c>
      <c r="G1089" t="s">
        <v>337</v>
      </c>
      <c r="H1089" s="171">
        <v>17.32</v>
      </c>
    </row>
    <row r="1090" spans="1:3">
      <c r="A1090" s="172">
        <v>8872</v>
      </c>
      <c r="B1090" s="172"/>
      <c r="C1090" s="172" t="s">
        <v>2324</v>
      </c>
    </row>
    <row r="1091" spans="1:8">
      <c r="A1091" s="172" t="s">
        <v>2325</v>
      </c>
      <c r="B1091" s="172"/>
      <c r="C1091" s="172" t="s">
        <v>2326</v>
      </c>
      <c r="G1091" t="s">
        <v>337</v>
      </c>
      <c r="H1091" s="171">
        <v>23.96</v>
      </c>
    </row>
    <row r="1092" ht="28" spans="1:8">
      <c r="A1092" s="172" t="s">
        <v>2327</v>
      </c>
      <c r="B1092" s="172"/>
      <c r="C1092" s="172" t="s">
        <v>2328</v>
      </c>
      <c r="G1092" t="s">
        <v>337</v>
      </c>
      <c r="H1092" s="171">
        <v>35.97</v>
      </c>
    </row>
    <row r="1093" spans="1:3">
      <c r="A1093" s="172">
        <v>8873</v>
      </c>
      <c r="B1093" s="172"/>
      <c r="C1093" s="172" t="s">
        <v>2329</v>
      </c>
    </row>
    <row r="1094" spans="1:8">
      <c r="A1094" s="172" t="s">
        <v>2330</v>
      </c>
      <c r="B1094" s="172"/>
      <c r="C1094" s="172" t="s">
        <v>2331</v>
      </c>
      <c r="G1094" t="s">
        <v>337</v>
      </c>
      <c r="H1094" s="171">
        <v>18.98</v>
      </c>
    </row>
    <row r="1095" ht="28" spans="1:8">
      <c r="A1095" s="172" t="s">
        <v>2332</v>
      </c>
      <c r="B1095" s="172"/>
      <c r="C1095" s="172" t="s">
        <v>2333</v>
      </c>
      <c r="G1095" t="s">
        <v>337</v>
      </c>
      <c r="H1095" s="171">
        <v>31.24</v>
      </c>
    </row>
    <row r="1096" spans="1:3">
      <c r="A1096" s="172">
        <v>8874</v>
      </c>
      <c r="B1096" s="172"/>
      <c r="C1096" s="172" t="s">
        <v>2334</v>
      </c>
    </row>
    <row r="1097" spans="1:8">
      <c r="A1097" s="172" t="s">
        <v>2335</v>
      </c>
      <c r="B1097" s="172"/>
      <c r="C1097" s="172" t="s">
        <v>2336</v>
      </c>
      <c r="G1097" t="s">
        <v>337</v>
      </c>
      <c r="H1097" s="171">
        <v>19.5</v>
      </c>
    </row>
    <row r="1098" ht="28" spans="1:8">
      <c r="A1098" s="172" t="s">
        <v>2337</v>
      </c>
      <c r="B1098" s="172"/>
      <c r="C1098" s="172" t="s">
        <v>2338</v>
      </c>
      <c r="G1098" t="s">
        <v>357</v>
      </c>
      <c r="H1098" s="171">
        <v>8.85</v>
      </c>
    </row>
    <row r="1099" ht="28" spans="1:8">
      <c r="A1099" s="172" t="s">
        <v>2339</v>
      </c>
      <c r="B1099" s="172"/>
      <c r="C1099" s="172" t="s">
        <v>2340</v>
      </c>
      <c r="G1099" t="s">
        <v>337</v>
      </c>
      <c r="H1099" s="171">
        <v>23.86</v>
      </c>
    </row>
    <row r="1100" ht="28" spans="1:8">
      <c r="A1100" s="172" t="s">
        <v>2341</v>
      </c>
      <c r="B1100" s="172"/>
      <c r="C1100" s="172" t="s">
        <v>2342</v>
      </c>
      <c r="G1100" t="s">
        <v>337</v>
      </c>
      <c r="H1100" s="171">
        <v>24.07</v>
      </c>
    </row>
    <row r="1101" ht="28" spans="1:8">
      <c r="A1101" s="172" t="s">
        <v>2343</v>
      </c>
      <c r="B1101" s="172"/>
      <c r="C1101" s="172" t="s">
        <v>2344</v>
      </c>
      <c r="G1101" t="s">
        <v>337</v>
      </c>
      <c r="H1101" s="171">
        <v>24.61</v>
      </c>
    </row>
    <row r="1102" ht="28" spans="1:8">
      <c r="A1102" s="172" t="s">
        <v>2345</v>
      </c>
      <c r="B1102" s="172"/>
      <c r="C1102" s="172" t="s">
        <v>2346</v>
      </c>
      <c r="G1102" t="s">
        <v>357</v>
      </c>
      <c r="H1102" s="171">
        <v>7.99</v>
      </c>
    </row>
    <row r="1103" spans="1:3">
      <c r="A1103" s="172">
        <v>8876</v>
      </c>
      <c r="B1103" s="172"/>
      <c r="C1103" s="172" t="s">
        <v>2347</v>
      </c>
    </row>
    <row r="1104" ht="28" spans="1:8">
      <c r="A1104" s="172" t="s">
        <v>2348</v>
      </c>
      <c r="B1104" s="172"/>
      <c r="C1104" s="172" t="s">
        <v>2349</v>
      </c>
      <c r="G1104" t="s">
        <v>337</v>
      </c>
      <c r="H1104" s="171">
        <v>27.73</v>
      </c>
    </row>
    <row r="1105" ht="28" spans="1:8">
      <c r="A1105" s="172" t="s">
        <v>2350</v>
      </c>
      <c r="B1105" s="172"/>
      <c r="C1105" s="172" t="s">
        <v>2351</v>
      </c>
      <c r="G1105" t="s">
        <v>357</v>
      </c>
      <c r="H1105" s="171">
        <v>9.07</v>
      </c>
    </row>
    <row r="1106" spans="1:3">
      <c r="A1106" s="172">
        <v>8875</v>
      </c>
      <c r="B1106" s="172"/>
      <c r="C1106" s="172" t="s">
        <v>2352</v>
      </c>
    </row>
    <row r="1107" ht="28" spans="1:8">
      <c r="A1107" s="172" t="s">
        <v>2353</v>
      </c>
      <c r="B1107" s="172"/>
      <c r="C1107" s="172" t="s">
        <v>2354</v>
      </c>
      <c r="G1107" t="s">
        <v>337</v>
      </c>
      <c r="H1107" s="171">
        <v>21.36</v>
      </c>
    </row>
    <row r="1108" ht="28" spans="1:8">
      <c r="A1108" s="172" t="s">
        <v>2355</v>
      </c>
      <c r="B1108" s="172"/>
      <c r="C1108" s="172" t="s">
        <v>2356</v>
      </c>
      <c r="G1108" t="s">
        <v>337</v>
      </c>
      <c r="H1108" s="171">
        <v>29.84</v>
      </c>
    </row>
    <row r="1109" ht="28" spans="1:8">
      <c r="A1109" s="172" t="s">
        <v>2357</v>
      </c>
      <c r="B1109" s="172"/>
      <c r="C1109" s="172" t="s">
        <v>2358</v>
      </c>
      <c r="G1109" t="s">
        <v>337</v>
      </c>
      <c r="H1109" s="171">
        <v>20.91</v>
      </c>
    </row>
    <row r="1110" ht="28" spans="1:8">
      <c r="A1110" s="172" t="s">
        <v>2359</v>
      </c>
      <c r="B1110" s="172"/>
      <c r="C1110" s="172" t="s">
        <v>2360</v>
      </c>
      <c r="G1110" t="s">
        <v>337</v>
      </c>
      <c r="H1110" s="171">
        <v>28.3</v>
      </c>
    </row>
    <row r="1111" spans="1:3">
      <c r="A1111" s="172">
        <v>8877</v>
      </c>
      <c r="B1111" s="172"/>
      <c r="C1111" s="172" t="s">
        <v>2361</v>
      </c>
    </row>
    <row r="1112" ht="28" spans="1:8">
      <c r="A1112" s="172" t="s">
        <v>2362</v>
      </c>
      <c r="B1112" s="172"/>
      <c r="C1112" s="172" t="s">
        <v>2363</v>
      </c>
      <c r="G1112" t="s">
        <v>337</v>
      </c>
      <c r="H1112" s="171">
        <v>25.2</v>
      </c>
    </row>
    <row r="1113" ht="28" spans="1:8">
      <c r="A1113" s="172" t="s">
        <v>2364</v>
      </c>
      <c r="B1113" s="172"/>
      <c r="C1113" s="172" t="s">
        <v>2365</v>
      </c>
      <c r="G1113" t="s">
        <v>337</v>
      </c>
      <c r="H1113" s="171">
        <v>25.03</v>
      </c>
    </row>
    <row r="1114" ht="28" spans="1:8">
      <c r="A1114" s="172" t="s">
        <v>2366</v>
      </c>
      <c r="B1114" s="172"/>
      <c r="C1114" s="172" t="s">
        <v>2367</v>
      </c>
      <c r="G1114" t="s">
        <v>337</v>
      </c>
      <c r="H1114" s="171">
        <v>32.71</v>
      </c>
    </row>
    <row r="1115" spans="1:3">
      <c r="A1115" s="172">
        <v>8878</v>
      </c>
      <c r="B1115" s="172"/>
      <c r="C1115" s="172" t="s">
        <v>2368</v>
      </c>
    </row>
    <row r="1116" ht="28" spans="1:8">
      <c r="A1116" s="172" t="s">
        <v>2369</v>
      </c>
      <c r="B1116" s="172"/>
      <c r="C1116" s="172" t="s">
        <v>2370</v>
      </c>
      <c r="G1116" t="s">
        <v>337</v>
      </c>
      <c r="H1116" s="171">
        <v>13.89</v>
      </c>
    </row>
    <row r="1117" spans="1:8">
      <c r="A1117" s="172" t="s">
        <v>2371</v>
      </c>
      <c r="B1117" s="172"/>
      <c r="C1117" s="172" t="s">
        <v>2372</v>
      </c>
      <c r="G1117" t="s">
        <v>337</v>
      </c>
      <c r="H1117" s="171">
        <v>28.3</v>
      </c>
    </row>
    <row r="1118" ht="28" spans="1:8">
      <c r="A1118" s="172" t="s">
        <v>2373</v>
      </c>
      <c r="B1118" s="172"/>
      <c r="C1118" s="172" t="s">
        <v>2374</v>
      </c>
      <c r="G1118" t="s">
        <v>337</v>
      </c>
      <c r="H1118" s="171">
        <v>36.3</v>
      </c>
    </row>
    <row r="1119" ht="28" spans="1:8">
      <c r="A1119" s="172" t="s">
        <v>2375</v>
      </c>
      <c r="B1119" s="172"/>
      <c r="C1119" s="172" t="s">
        <v>2376</v>
      </c>
      <c r="G1119" t="s">
        <v>337</v>
      </c>
      <c r="H1119" s="171">
        <v>25.32</v>
      </c>
    </row>
    <row r="1120" ht="28" spans="1:8">
      <c r="A1120" s="172" t="s">
        <v>2377</v>
      </c>
      <c r="B1120" s="172"/>
      <c r="C1120" s="172" t="s">
        <v>2378</v>
      </c>
      <c r="G1120" t="s">
        <v>337</v>
      </c>
      <c r="H1120" s="171">
        <v>37.3</v>
      </c>
    </row>
    <row r="1121" ht="28" spans="1:8">
      <c r="A1121" s="172" t="s">
        <v>2379</v>
      </c>
      <c r="B1121" s="172"/>
      <c r="C1121" s="172" t="s">
        <v>2380</v>
      </c>
      <c r="G1121" t="s">
        <v>337</v>
      </c>
      <c r="H1121" s="171">
        <v>36.3</v>
      </c>
    </row>
    <row r="1122" ht="28" spans="1:8">
      <c r="A1122" s="172" t="s">
        <v>2381</v>
      </c>
      <c r="B1122" s="172"/>
      <c r="C1122" s="172" t="s">
        <v>2382</v>
      </c>
      <c r="G1122" t="s">
        <v>357</v>
      </c>
      <c r="H1122" s="171">
        <v>24.34</v>
      </c>
    </row>
    <row r="1123" spans="1:3">
      <c r="A1123" s="172">
        <v>8879</v>
      </c>
      <c r="B1123" s="172"/>
      <c r="C1123" s="172" t="s">
        <v>2383</v>
      </c>
    </row>
    <row r="1124" ht="28" spans="1:8">
      <c r="A1124" s="172" t="s">
        <v>2384</v>
      </c>
      <c r="B1124" s="172"/>
      <c r="C1124" s="172" t="s">
        <v>2385</v>
      </c>
      <c r="G1124" t="s">
        <v>337</v>
      </c>
      <c r="H1124" s="171">
        <v>24.36</v>
      </c>
    </row>
    <row r="1125" ht="28" spans="1:8">
      <c r="A1125" s="172" t="s">
        <v>2386</v>
      </c>
      <c r="B1125" s="172"/>
      <c r="C1125" s="172" t="s">
        <v>2387</v>
      </c>
      <c r="G1125" t="s">
        <v>337</v>
      </c>
      <c r="H1125" s="171">
        <v>38.86</v>
      </c>
    </row>
    <row r="1126" ht="28" spans="1:8">
      <c r="A1126" s="172" t="s">
        <v>2388</v>
      </c>
      <c r="B1126" s="172"/>
      <c r="C1126" s="172" t="s">
        <v>2389</v>
      </c>
      <c r="G1126" t="s">
        <v>337</v>
      </c>
      <c r="H1126" s="171">
        <v>33.75</v>
      </c>
    </row>
    <row r="1127" spans="1:3">
      <c r="A1127" s="172">
        <v>8880</v>
      </c>
      <c r="B1127" s="172"/>
      <c r="C1127" s="172" t="s">
        <v>2390</v>
      </c>
    </row>
    <row r="1128" ht="28" spans="1:8">
      <c r="A1128" s="172" t="s">
        <v>2391</v>
      </c>
      <c r="B1128" s="172"/>
      <c r="C1128" s="172" t="s">
        <v>2392</v>
      </c>
      <c r="G1128" t="s">
        <v>337</v>
      </c>
      <c r="H1128" s="171">
        <v>23.1</v>
      </c>
    </row>
    <row r="1129" spans="1:8">
      <c r="A1129" s="172" t="s">
        <v>2393</v>
      </c>
      <c r="B1129" s="172"/>
      <c r="C1129" s="172" t="s">
        <v>2394</v>
      </c>
      <c r="G1129" t="s">
        <v>337</v>
      </c>
      <c r="H1129" s="171">
        <v>49.41</v>
      </c>
    </row>
    <row r="1130" ht="28" spans="1:8">
      <c r="A1130" s="172" t="s">
        <v>2395</v>
      </c>
      <c r="B1130" s="172"/>
      <c r="C1130" s="172" t="s">
        <v>2396</v>
      </c>
      <c r="G1130" t="s">
        <v>337</v>
      </c>
      <c r="H1130" s="171">
        <v>95.52</v>
      </c>
    </row>
    <row r="1131" ht="28" spans="1:8">
      <c r="A1131" s="172" t="s">
        <v>2397</v>
      </c>
      <c r="B1131" s="172"/>
      <c r="C1131" s="172" t="s">
        <v>2398</v>
      </c>
      <c r="G1131" t="s">
        <v>337</v>
      </c>
      <c r="H1131" s="171">
        <v>13.71</v>
      </c>
    </row>
    <row r="1132" spans="1:8">
      <c r="A1132" s="172" t="s">
        <v>2399</v>
      </c>
      <c r="B1132" s="172"/>
      <c r="C1132" s="172" t="s">
        <v>2400</v>
      </c>
      <c r="G1132" t="s">
        <v>337</v>
      </c>
      <c r="H1132" s="171">
        <v>26.31</v>
      </c>
    </row>
    <row r="1133" spans="1:3">
      <c r="A1133" s="172">
        <v>8883</v>
      </c>
      <c r="B1133" s="172"/>
      <c r="C1133" s="172" t="s">
        <v>2401</v>
      </c>
    </row>
    <row r="1134" spans="1:8">
      <c r="A1134" s="172" t="s">
        <v>2402</v>
      </c>
      <c r="B1134" s="172"/>
      <c r="C1134" s="172" t="s">
        <v>2403</v>
      </c>
      <c r="G1134" t="s">
        <v>337</v>
      </c>
      <c r="H1134" s="171">
        <v>27.25</v>
      </c>
    </row>
    <row r="1135" spans="1:8">
      <c r="A1135" s="172" t="s">
        <v>2404</v>
      </c>
      <c r="B1135" s="172"/>
      <c r="C1135" s="172" t="s">
        <v>2405</v>
      </c>
      <c r="G1135" t="s">
        <v>337</v>
      </c>
      <c r="H1135" s="171">
        <v>17.03</v>
      </c>
    </row>
    <row r="1136" spans="1:3">
      <c r="A1136" s="172">
        <v>8881</v>
      </c>
      <c r="B1136" s="172"/>
      <c r="C1136" s="172" t="s">
        <v>2406</v>
      </c>
    </row>
    <row r="1137" spans="1:8">
      <c r="A1137" s="172" t="s">
        <v>2407</v>
      </c>
      <c r="B1137" s="172"/>
      <c r="C1137" s="172" t="s">
        <v>2408</v>
      </c>
      <c r="G1137" t="s">
        <v>337</v>
      </c>
      <c r="H1137" s="171">
        <v>35.54</v>
      </c>
    </row>
    <row r="1138" ht="28" spans="1:8">
      <c r="A1138" s="172" t="s">
        <v>2409</v>
      </c>
      <c r="B1138" s="172"/>
      <c r="C1138" s="172" t="s">
        <v>2410</v>
      </c>
      <c r="G1138" t="s">
        <v>337</v>
      </c>
      <c r="H1138" s="171">
        <v>36.57</v>
      </c>
    </row>
    <row r="1139" ht="28" spans="1:8">
      <c r="A1139" s="172" t="s">
        <v>2411</v>
      </c>
      <c r="B1139" s="172"/>
      <c r="C1139" s="172" t="s">
        <v>2412</v>
      </c>
      <c r="G1139" t="s">
        <v>337</v>
      </c>
      <c r="H1139" s="171">
        <v>21.99</v>
      </c>
    </row>
    <row r="1140" spans="1:3">
      <c r="A1140" s="172">
        <v>8882</v>
      </c>
      <c r="B1140" s="172"/>
      <c r="C1140" s="172" t="s">
        <v>2413</v>
      </c>
    </row>
    <row r="1141" ht="28" spans="1:8">
      <c r="A1141" s="172" t="s">
        <v>2414</v>
      </c>
      <c r="B1141" s="172"/>
      <c r="C1141" s="172" t="s">
        <v>2415</v>
      </c>
      <c r="G1141" t="s">
        <v>337</v>
      </c>
      <c r="H1141" s="171">
        <v>26.62</v>
      </c>
    </row>
    <row r="1142" ht="28" spans="1:8">
      <c r="A1142" s="172" t="s">
        <v>2416</v>
      </c>
      <c r="B1142" s="172"/>
      <c r="C1142" s="172" t="s">
        <v>2417</v>
      </c>
      <c r="G1142" t="s">
        <v>337</v>
      </c>
      <c r="H1142" s="171">
        <v>29.5</v>
      </c>
    </row>
    <row r="1143" spans="1:8">
      <c r="A1143" s="172" t="s">
        <v>2418</v>
      </c>
      <c r="B1143" s="172"/>
      <c r="C1143" s="172" t="s">
        <v>2419</v>
      </c>
      <c r="G1143" t="s">
        <v>337</v>
      </c>
      <c r="H1143" s="171">
        <v>18.48</v>
      </c>
    </row>
    <row r="1144" spans="1:8">
      <c r="A1144" s="172" t="s">
        <v>2420</v>
      </c>
      <c r="B1144" s="172"/>
      <c r="C1144" s="172" t="s">
        <v>2421</v>
      </c>
      <c r="G1144" t="s">
        <v>337</v>
      </c>
      <c r="H1144" s="171">
        <v>22.6</v>
      </c>
    </row>
    <row r="1145" spans="1:3">
      <c r="A1145" s="172">
        <v>8884</v>
      </c>
      <c r="B1145" s="172"/>
      <c r="C1145" s="172" t="s">
        <v>2422</v>
      </c>
    </row>
    <row r="1146" ht="28" spans="1:8">
      <c r="A1146" s="172" t="s">
        <v>2423</v>
      </c>
      <c r="B1146" s="172"/>
      <c r="C1146" s="172" t="s">
        <v>2424</v>
      </c>
      <c r="G1146" t="s">
        <v>337</v>
      </c>
      <c r="H1146" s="171">
        <v>35.52</v>
      </c>
    </row>
    <row r="1147" spans="1:8">
      <c r="A1147" s="172" t="s">
        <v>2425</v>
      </c>
      <c r="B1147" s="172"/>
      <c r="C1147" s="172" t="s">
        <v>2426</v>
      </c>
      <c r="G1147" t="s">
        <v>337</v>
      </c>
      <c r="H1147" s="171">
        <v>55.74</v>
      </c>
    </row>
    <row r="1148" ht="28" spans="1:8">
      <c r="A1148" s="172" t="s">
        <v>2427</v>
      </c>
      <c r="B1148" s="172"/>
      <c r="C1148" s="172" t="s">
        <v>2428</v>
      </c>
      <c r="G1148" t="s">
        <v>357</v>
      </c>
      <c r="H1148" s="171">
        <v>10.45</v>
      </c>
    </row>
    <row r="1149" spans="1:3">
      <c r="A1149" s="172">
        <v>8885</v>
      </c>
      <c r="B1149" s="172"/>
      <c r="C1149" s="172" t="s">
        <v>2429</v>
      </c>
    </row>
    <row r="1150" ht="28" spans="1:8">
      <c r="A1150" s="172" t="s">
        <v>2430</v>
      </c>
      <c r="B1150" s="172"/>
      <c r="C1150" s="172" t="s">
        <v>2431</v>
      </c>
      <c r="G1150" t="s">
        <v>357</v>
      </c>
      <c r="H1150" s="171">
        <v>3.7</v>
      </c>
    </row>
    <row r="1151" ht="28" spans="1:8">
      <c r="A1151" s="172" t="s">
        <v>2432</v>
      </c>
      <c r="B1151" s="172"/>
      <c r="C1151" s="172" t="s">
        <v>2433</v>
      </c>
      <c r="G1151" t="s">
        <v>357</v>
      </c>
      <c r="H1151" s="171">
        <v>4.89</v>
      </c>
    </row>
    <row r="1152" spans="1:8">
      <c r="A1152" s="172" t="s">
        <v>2434</v>
      </c>
      <c r="B1152" s="172"/>
      <c r="C1152" s="172" t="s">
        <v>2435</v>
      </c>
      <c r="G1152" t="s">
        <v>337</v>
      </c>
      <c r="H1152" s="171">
        <v>11.86</v>
      </c>
    </row>
    <row r="1153" spans="1:8">
      <c r="A1153" s="172" t="s">
        <v>2436</v>
      </c>
      <c r="B1153" s="172"/>
      <c r="C1153" s="172" t="s">
        <v>2437</v>
      </c>
      <c r="G1153" t="s">
        <v>337</v>
      </c>
      <c r="H1153" s="171">
        <v>11.86</v>
      </c>
    </row>
    <row r="1154" spans="1:8">
      <c r="A1154" s="172" t="s">
        <v>2438</v>
      </c>
      <c r="B1154" s="172"/>
      <c r="C1154" s="172" t="s">
        <v>2439</v>
      </c>
      <c r="G1154" t="s">
        <v>337</v>
      </c>
      <c r="H1154" s="171">
        <v>24.13</v>
      </c>
    </row>
    <row r="1155" ht="28" spans="1:8">
      <c r="A1155" s="172" t="s">
        <v>2440</v>
      </c>
      <c r="B1155" s="172"/>
      <c r="C1155" s="172" t="s">
        <v>2441</v>
      </c>
      <c r="G1155" t="s">
        <v>337</v>
      </c>
      <c r="H1155" s="171">
        <v>13.53</v>
      </c>
    </row>
    <row r="1156" ht="28" spans="1:8">
      <c r="A1156" s="172" t="s">
        <v>2442</v>
      </c>
      <c r="B1156" s="172"/>
      <c r="C1156" s="172" t="s">
        <v>2443</v>
      </c>
      <c r="G1156" t="s">
        <v>357</v>
      </c>
      <c r="H1156" s="171">
        <v>10.45</v>
      </c>
    </row>
    <row r="1157" spans="1:8">
      <c r="A1157" s="172" t="s">
        <v>2444</v>
      </c>
      <c r="B1157" s="172"/>
      <c r="C1157" s="172" t="s">
        <v>2445</v>
      </c>
      <c r="G1157" t="s">
        <v>357</v>
      </c>
      <c r="H1157" s="171">
        <v>18.54</v>
      </c>
    </row>
    <row r="1158" ht="28" spans="1:8">
      <c r="A1158" s="172" t="s">
        <v>2446</v>
      </c>
      <c r="B1158" s="172"/>
      <c r="C1158" s="172" t="s">
        <v>2447</v>
      </c>
      <c r="G1158" t="s">
        <v>2225</v>
      </c>
      <c r="H1158" s="171">
        <v>263.07</v>
      </c>
    </row>
    <row r="1159" spans="1:3">
      <c r="A1159" s="172">
        <v>8679</v>
      </c>
      <c r="B1159" s="172"/>
      <c r="C1159" s="172" t="s">
        <v>2448</v>
      </c>
    </row>
    <row r="1160" spans="1:3">
      <c r="A1160" s="172">
        <v>8886</v>
      </c>
      <c r="B1160" s="172"/>
      <c r="C1160" s="172" t="s">
        <v>2449</v>
      </c>
    </row>
    <row r="1161" ht="42" spans="1:8">
      <c r="A1161" s="172" t="s">
        <v>2450</v>
      </c>
      <c r="B1161" s="172"/>
      <c r="C1161" s="172" t="s">
        <v>2451</v>
      </c>
      <c r="G1161" t="s">
        <v>340</v>
      </c>
      <c r="H1161" s="171">
        <v>480.83</v>
      </c>
    </row>
    <row r="1162" ht="42" spans="1:8">
      <c r="A1162" s="172" t="s">
        <v>2452</v>
      </c>
      <c r="B1162" s="172"/>
      <c r="C1162" s="172" t="s">
        <v>2453</v>
      </c>
      <c r="G1162" t="s">
        <v>340</v>
      </c>
      <c r="H1162" s="171">
        <v>545.02</v>
      </c>
    </row>
    <row r="1163" ht="42" spans="1:8">
      <c r="A1163" s="172" t="s">
        <v>2454</v>
      </c>
      <c r="B1163" s="172"/>
      <c r="C1163" s="172" t="s">
        <v>2455</v>
      </c>
      <c r="G1163" t="s">
        <v>340</v>
      </c>
      <c r="H1163" s="171">
        <v>1298.78</v>
      </c>
    </row>
    <row r="1164" spans="1:3">
      <c r="A1164" s="172">
        <v>8887</v>
      </c>
      <c r="B1164" s="172"/>
      <c r="C1164" s="172" t="s">
        <v>2456</v>
      </c>
    </row>
    <row r="1165" ht="28" spans="1:8">
      <c r="A1165" s="172" t="s">
        <v>2457</v>
      </c>
      <c r="B1165" s="172"/>
      <c r="C1165" s="172" t="s">
        <v>2458</v>
      </c>
      <c r="G1165" t="s">
        <v>340</v>
      </c>
      <c r="H1165" s="171">
        <v>421.28</v>
      </c>
    </row>
    <row r="1166" ht="28" spans="1:8">
      <c r="A1166" s="172" t="s">
        <v>2459</v>
      </c>
      <c r="B1166" s="172"/>
      <c r="C1166" s="172" t="s">
        <v>2460</v>
      </c>
      <c r="G1166" t="s">
        <v>340</v>
      </c>
      <c r="H1166" s="171">
        <v>469.98</v>
      </c>
    </row>
    <row r="1167" ht="56" spans="1:8">
      <c r="A1167" s="172" t="s">
        <v>2461</v>
      </c>
      <c r="B1167" s="172"/>
      <c r="C1167" s="172" t="s">
        <v>2462</v>
      </c>
      <c r="G1167" t="s">
        <v>340</v>
      </c>
      <c r="H1167" s="171">
        <v>579.32</v>
      </c>
    </row>
    <row r="1168" ht="42" spans="1:8">
      <c r="A1168" s="172" t="s">
        <v>2463</v>
      </c>
      <c r="B1168" s="172"/>
      <c r="C1168" s="172" t="s">
        <v>2464</v>
      </c>
      <c r="G1168" t="s">
        <v>2225</v>
      </c>
      <c r="H1168" s="171">
        <v>557.97</v>
      </c>
    </row>
    <row r="1169" ht="42" spans="1:8">
      <c r="A1169" s="172" t="s">
        <v>2465</v>
      </c>
      <c r="B1169" s="172"/>
      <c r="C1169" s="172" t="s">
        <v>2466</v>
      </c>
      <c r="G1169" t="s">
        <v>2225</v>
      </c>
      <c r="H1169" s="171">
        <v>462.33</v>
      </c>
    </row>
    <row r="1170" ht="42" spans="1:8">
      <c r="A1170" s="172" t="s">
        <v>2467</v>
      </c>
      <c r="B1170" s="172"/>
      <c r="C1170" s="172" t="s">
        <v>2468</v>
      </c>
      <c r="G1170" t="s">
        <v>2225</v>
      </c>
      <c r="H1170" s="171">
        <v>452.15</v>
      </c>
    </row>
    <row r="1171" spans="1:3">
      <c r="A1171" s="172">
        <v>8888</v>
      </c>
      <c r="B1171" s="172"/>
      <c r="C1171" s="172" t="s">
        <v>2469</v>
      </c>
    </row>
    <row r="1172" ht="42" spans="1:8">
      <c r="A1172" s="172" t="s">
        <v>2470</v>
      </c>
      <c r="B1172" s="172"/>
      <c r="C1172" s="172" t="s">
        <v>2471</v>
      </c>
      <c r="G1172" t="s">
        <v>340</v>
      </c>
      <c r="H1172" s="171">
        <v>979.8</v>
      </c>
    </row>
    <row r="1173" ht="28" spans="1:8">
      <c r="A1173" s="172" t="s">
        <v>2472</v>
      </c>
      <c r="B1173" s="172"/>
      <c r="C1173" s="172" t="s">
        <v>2473</v>
      </c>
      <c r="G1173" t="s">
        <v>2225</v>
      </c>
      <c r="H1173" s="171">
        <v>506.22</v>
      </c>
    </row>
    <row r="1174" ht="42" spans="1:8">
      <c r="A1174" s="172" t="s">
        <v>2474</v>
      </c>
      <c r="B1174" s="172"/>
      <c r="C1174" s="172" t="s">
        <v>2475</v>
      </c>
      <c r="G1174" t="s">
        <v>2225</v>
      </c>
      <c r="H1174" s="171">
        <v>849.54</v>
      </c>
    </row>
    <row r="1175" ht="42" spans="1:8">
      <c r="A1175" s="172" t="s">
        <v>2476</v>
      </c>
      <c r="B1175" s="172"/>
      <c r="C1175" s="172" t="s">
        <v>2477</v>
      </c>
      <c r="G1175" t="s">
        <v>2225</v>
      </c>
      <c r="H1175" s="171">
        <v>783.07</v>
      </c>
    </row>
    <row r="1176" ht="42" spans="1:8">
      <c r="A1176" s="172" t="s">
        <v>2478</v>
      </c>
      <c r="B1176" s="172"/>
      <c r="C1176" s="172" t="s">
        <v>2479</v>
      </c>
      <c r="G1176" t="s">
        <v>2225</v>
      </c>
      <c r="H1176" s="171">
        <v>663.59</v>
      </c>
    </row>
    <row r="1177" ht="42" spans="1:8">
      <c r="A1177" s="172" t="s">
        <v>2480</v>
      </c>
      <c r="B1177" s="172"/>
      <c r="C1177" s="172" t="s">
        <v>2481</v>
      </c>
      <c r="G1177" t="s">
        <v>2225</v>
      </c>
      <c r="H1177" s="171">
        <v>121.37</v>
      </c>
    </row>
    <row r="1178" ht="42" spans="1:8">
      <c r="A1178" s="172" t="s">
        <v>2482</v>
      </c>
      <c r="B1178" s="172"/>
      <c r="C1178" s="172" t="s">
        <v>2483</v>
      </c>
      <c r="G1178" t="s">
        <v>2225</v>
      </c>
      <c r="H1178" s="171">
        <v>141.5</v>
      </c>
    </row>
    <row r="1179" spans="1:3">
      <c r="A1179" s="172">
        <v>8889</v>
      </c>
      <c r="B1179" s="172"/>
      <c r="C1179" s="172" t="s">
        <v>2484</v>
      </c>
    </row>
    <row r="1180" ht="28" spans="1:8">
      <c r="A1180" s="172" t="s">
        <v>2485</v>
      </c>
      <c r="B1180" s="172"/>
      <c r="C1180" s="172" t="s">
        <v>2486</v>
      </c>
      <c r="G1180" t="s">
        <v>340</v>
      </c>
      <c r="H1180" s="171">
        <v>628.74</v>
      </c>
    </row>
    <row r="1181" ht="28" spans="1:8">
      <c r="A1181" s="172" t="s">
        <v>2487</v>
      </c>
      <c r="B1181" s="172"/>
      <c r="C1181" s="172" t="s">
        <v>2488</v>
      </c>
      <c r="G1181" t="s">
        <v>340</v>
      </c>
      <c r="H1181" s="171">
        <v>500.55</v>
      </c>
    </row>
    <row r="1182" ht="28" spans="1:8">
      <c r="A1182" s="172" t="s">
        <v>2489</v>
      </c>
      <c r="B1182" s="172"/>
      <c r="C1182" s="172" t="s">
        <v>2490</v>
      </c>
      <c r="G1182" t="s">
        <v>340</v>
      </c>
      <c r="H1182" s="171">
        <v>417.07</v>
      </c>
    </row>
    <row r="1183" ht="28" spans="1:8">
      <c r="A1183" s="172" t="s">
        <v>2491</v>
      </c>
      <c r="B1183" s="172"/>
      <c r="C1183" s="172" t="s">
        <v>2492</v>
      </c>
      <c r="G1183" t="s">
        <v>340</v>
      </c>
      <c r="H1183" s="171">
        <v>120.26</v>
      </c>
    </row>
    <row r="1184" ht="28" spans="1:8">
      <c r="A1184" s="172" t="s">
        <v>2493</v>
      </c>
      <c r="B1184" s="172"/>
      <c r="C1184" s="172" t="s">
        <v>2494</v>
      </c>
      <c r="G1184" t="s">
        <v>340</v>
      </c>
      <c r="H1184" s="171">
        <v>100.11</v>
      </c>
    </row>
    <row r="1185" ht="28" spans="1:8">
      <c r="A1185" s="172" t="s">
        <v>2495</v>
      </c>
      <c r="B1185" s="172"/>
      <c r="C1185" s="172" t="s">
        <v>2496</v>
      </c>
      <c r="G1185" t="s">
        <v>340</v>
      </c>
      <c r="H1185" s="171">
        <v>52.06</v>
      </c>
    </row>
    <row r="1186" ht="28" spans="1:8">
      <c r="A1186" s="172" t="s">
        <v>2497</v>
      </c>
      <c r="B1186" s="172"/>
      <c r="C1186" s="172" t="s">
        <v>2498</v>
      </c>
      <c r="G1186" t="s">
        <v>340</v>
      </c>
      <c r="H1186" s="171">
        <v>106.08</v>
      </c>
    </row>
    <row r="1187" ht="28" spans="1:8">
      <c r="A1187" s="172" t="s">
        <v>2499</v>
      </c>
      <c r="B1187" s="172"/>
      <c r="C1187" s="172" t="s">
        <v>2500</v>
      </c>
      <c r="G1187" t="s">
        <v>340</v>
      </c>
      <c r="H1187" s="171">
        <v>219.43</v>
      </c>
    </row>
    <row r="1188" ht="28" spans="1:8">
      <c r="A1188" s="172" t="s">
        <v>2501</v>
      </c>
      <c r="B1188" s="172"/>
      <c r="C1188" s="172" t="s">
        <v>2502</v>
      </c>
      <c r="G1188" t="s">
        <v>340</v>
      </c>
      <c r="H1188" s="171">
        <v>58.96</v>
      </c>
    </row>
    <row r="1189" ht="28" spans="1:8">
      <c r="A1189" s="172" t="s">
        <v>2503</v>
      </c>
      <c r="B1189" s="172"/>
      <c r="C1189" s="172" t="s">
        <v>2504</v>
      </c>
      <c r="G1189" t="s">
        <v>340</v>
      </c>
      <c r="H1189" s="171">
        <v>80.68</v>
      </c>
    </row>
    <row r="1190" ht="28" spans="1:8">
      <c r="A1190" s="172" t="s">
        <v>2505</v>
      </c>
      <c r="B1190" s="172"/>
      <c r="C1190" s="172" t="s">
        <v>2506</v>
      </c>
      <c r="G1190" t="s">
        <v>340</v>
      </c>
      <c r="H1190" s="171">
        <v>181.02</v>
      </c>
    </row>
    <row r="1191" ht="28" spans="1:8">
      <c r="A1191" s="172" t="s">
        <v>2507</v>
      </c>
      <c r="B1191" s="172"/>
      <c r="C1191" s="172" t="s">
        <v>2508</v>
      </c>
      <c r="G1191" t="s">
        <v>340</v>
      </c>
      <c r="H1191" s="171">
        <v>141.1</v>
      </c>
    </row>
    <row r="1192" ht="28" spans="1:8">
      <c r="A1192" s="172" t="s">
        <v>2509</v>
      </c>
      <c r="B1192" s="172"/>
      <c r="C1192" s="172" t="s">
        <v>2510</v>
      </c>
      <c r="G1192" t="s">
        <v>340</v>
      </c>
      <c r="H1192" s="171">
        <v>65.06</v>
      </c>
    </row>
    <row r="1193" ht="28" spans="1:8">
      <c r="A1193" s="172" t="s">
        <v>2511</v>
      </c>
      <c r="B1193" s="172"/>
      <c r="C1193" s="172" t="s">
        <v>2512</v>
      </c>
      <c r="G1193" t="s">
        <v>340</v>
      </c>
      <c r="H1193" s="171">
        <v>169.75</v>
      </c>
    </row>
    <row r="1194" spans="1:8">
      <c r="A1194" s="172" t="s">
        <v>2513</v>
      </c>
      <c r="B1194" s="172"/>
      <c r="C1194" s="172" t="s">
        <v>2514</v>
      </c>
      <c r="G1194" t="s">
        <v>340</v>
      </c>
      <c r="H1194" s="171">
        <v>17.78</v>
      </c>
    </row>
    <row r="1195" spans="1:3">
      <c r="A1195" s="172">
        <v>8890</v>
      </c>
      <c r="B1195" s="172"/>
      <c r="C1195" s="172" t="s">
        <v>2515</v>
      </c>
    </row>
    <row r="1196" spans="1:8">
      <c r="A1196" s="172" t="s">
        <v>2516</v>
      </c>
      <c r="B1196" s="172"/>
      <c r="C1196" s="172" t="s">
        <v>2517</v>
      </c>
      <c r="G1196" t="s">
        <v>340</v>
      </c>
      <c r="H1196" s="171">
        <v>48.72</v>
      </c>
    </row>
    <row r="1197" spans="1:3">
      <c r="A1197" s="172">
        <v>8891</v>
      </c>
      <c r="B1197" s="172"/>
      <c r="C1197" s="172" t="s">
        <v>2518</v>
      </c>
    </row>
    <row r="1198" ht="28" spans="1:8">
      <c r="A1198" s="172" t="s">
        <v>2519</v>
      </c>
      <c r="B1198" s="172"/>
      <c r="C1198" s="172" t="s">
        <v>2520</v>
      </c>
      <c r="G1198" t="s">
        <v>2225</v>
      </c>
      <c r="H1198" s="171">
        <v>41.53</v>
      </c>
    </row>
    <row r="1199" spans="1:8">
      <c r="A1199" s="172" t="s">
        <v>2521</v>
      </c>
      <c r="B1199" s="172"/>
      <c r="C1199" s="172" t="s">
        <v>2522</v>
      </c>
      <c r="G1199" t="s">
        <v>2225</v>
      </c>
      <c r="H1199" s="171">
        <v>68.9</v>
      </c>
    </row>
    <row r="1200" spans="1:8">
      <c r="A1200" s="172" t="s">
        <v>2523</v>
      </c>
      <c r="B1200" s="172"/>
      <c r="C1200" s="172" t="s">
        <v>2524</v>
      </c>
      <c r="G1200" t="s">
        <v>2225</v>
      </c>
      <c r="H1200" s="171">
        <v>100.09</v>
      </c>
    </row>
    <row r="1201" ht="28" spans="1:8">
      <c r="A1201" s="172" t="s">
        <v>2525</v>
      </c>
      <c r="B1201" s="172"/>
      <c r="C1201" s="172" t="s">
        <v>2526</v>
      </c>
      <c r="G1201" t="s">
        <v>340</v>
      </c>
      <c r="H1201" s="171">
        <v>383.4</v>
      </c>
    </row>
    <row r="1202" spans="1:8">
      <c r="A1202" s="172" t="s">
        <v>2527</v>
      </c>
      <c r="B1202" s="172"/>
      <c r="C1202" s="172" t="s">
        <v>2528</v>
      </c>
      <c r="G1202" t="s">
        <v>340</v>
      </c>
      <c r="H1202" s="171">
        <v>245.22</v>
      </c>
    </row>
    <row r="1203" spans="1:8">
      <c r="A1203" s="172" t="s">
        <v>2529</v>
      </c>
      <c r="B1203" s="172"/>
      <c r="C1203" s="172" t="s">
        <v>2530</v>
      </c>
      <c r="G1203" t="s">
        <v>2225</v>
      </c>
      <c r="H1203" s="171">
        <v>74.3</v>
      </c>
    </row>
    <row r="1204" spans="1:3">
      <c r="A1204" s="172">
        <v>8892</v>
      </c>
      <c r="B1204" s="172"/>
      <c r="C1204" s="172" t="s">
        <v>2531</v>
      </c>
    </row>
    <row r="1205" ht="28" spans="1:8">
      <c r="A1205" s="172" t="s">
        <v>2532</v>
      </c>
      <c r="B1205" s="172"/>
      <c r="C1205" s="172" t="s">
        <v>2533</v>
      </c>
      <c r="G1205" t="s">
        <v>2225</v>
      </c>
      <c r="H1205" s="171">
        <v>257.41</v>
      </c>
    </row>
    <row r="1206" ht="28" spans="1:8">
      <c r="A1206" s="172" t="s">
        <v>2534</v>
      </c>
      <c r="B1206" s="172"/>
      <c r="C1206" s="172" t="s">
        <v>2535</v>
      </c>
      <c r="G1206" t="s">
        <v>2225</v>
      </c>
      <c r="H1206" s="171">
        <v>254.34</v>
      </c>
    </row>
    <row r="1207" spans="1:3">
      <c r="A1207" s="172">
        <v>8893</v>
      </c>
      <c r="B1207" s="172"/>
      <c r="C1207" s="172" t="s">
        <v>2536</v>
      </c>
    </row>
    <row r="1208" ht="28" spans="1:8">
      <c r="A1208" s="172" t="s">
        <v>2537</v>
      </c>
      <c r="B1208" s="172"/>
      <c r="C1208" s="172" t="s">
        <v>2538</v>
      </c>
      <c r="G1208" t="s">
        <v>340</v>
      </c>
      <c r="H1208" s="171">
        <v>1039.67</v>
      </c>
    </row>
    <row r="1209" ht="28" spans="1:8">
      <c r="A1209" s="172" t="s">
        <v>2539</v>
      </c>
      <c r="B1209" s="172"/>
      <c r="C1209" s="172" t="s">
        <v>2540</v>
      </c>
      <c r="G1209" t="s">
        <v>340</v>
      </c>
      <c r="H1209" s="171">
        <v>535.62</v>
      </c>
    </row>
    <row r="1210" ht="70" spans="1:8">
      <c r="A1210" s="172" t="s">
        <v>2541</v>
      </c>
      <c r="B1210" s="172"/>
      <c r="C1210" s="172" t="s">
        <v>2542</v>
      </c>
      <c r="G1210" t="s">
        <v>340</v>
      </c>
      <c r="H1210" s="171">
        <v>923.36</v>
      </c>
    </row>
    <row r="1211" ht="42" spans="1:8">
      <c r="A1211" s="172" t="s">
        <v>2543</v>
      </c>
      <c r="B1211" s="172"/>
      <c r="C1211" s="172" t="s">
        <v>2544</v>
      </c>
      <c r="G1211" t="s">
        <v>340</v>
      </c>
      <c r="H1211" s="171">
        <v>567.72</v>
      </c>
    </row>
    <row r="1212" ht="42" spans="1:8">
      <c r="A1212" s="172" t="s">
        <v>2545</v>
      </c>
      <c r="B1212" s="172"/>
      <c r="C1212" s="172" t="s">
        <v>2546</v>
      </c>
      <c r="G1212" t="s">
        <v>340</v>
      </c>
      <c r="H1212" s="171">
        <v>1126.29</v>
      </c>
    </row>
    <row r="1213" ht="28" spans="1:8">
      <c r="A1213" s="172" t="s">
        <v>2547</v>
      </c>
      <c r="B1213" s="172"/>
      <c r="C1213" s="172" t="s">
        <v>2548</v>
      </c>
      <c r="G1213" t="s">
        <v>340</v>
      </c>
      <c r="H1213" s="171">
        <v>347.22</v>
      </c>
    </row>
    <row r="1214" ht="42" spans="1:8">
      <c r="A1214" s="172" t="s">
        <v>2549</v>
      </c>
      <c r="B1214" s="172"/>
      <c r="C1214" s="172" t="s">
        <v>2550</v>
      </c>
      <c r="G1214" t="s">
        <v>340</v>
      </c>
      <c r="H1214" s="171">
        <v>905.79</v>
      </c>
    </row>
    <row r="1215" ht="42" spans="1:8">
      <c r="A1215" s="172" t="s">
        <v>2551</v>
      </c>
      <c r="B1215" s="172"/>
      <c r="C1215" s="172" t="s">
        <v>2552</v>
      </c>
      <c r="G1215" t="s">
        <v>340</v>
      </c>
      <c r="H1215" s="171">
        <v>1091.7</v>
      </c>
    </row>
    <row r="1216" spans="1:3">
      <c r="A1216" s="172">
        <v>8894</v>
      </c>
      <c r="B1216" s="172"/>
      <c r="C1216" s="172" t="s">
        <v>2553</v>
      </c>
    </row>
    <row r="1217" ht="42" spans="1:8">
      <c r="A1217" s="172" t="s">
        <v>2554</v>
      </c>
      <c r="B1217" s="172"/>
      <c r="C1217" s="172" t="s">
        <v>2555</v>
      </c>
      <c r="G1217" t="s">
        <v>340</v>
      </c>
      <c r="H1217" s="171">
        <v>1035.57</v>
      </c>
    </row>
    <row r="1218" ht="42" spans="1:8">
      <c r="A1218" s="172" t="s">
        <v>2556</v>
      </c>
      <c r="B1218" s="172"/>
      <c r="C1218" s="172" t="s">
        <v>2557</v>
      </c>
      <c r="G1218" t="s">
        <v>340</v>
      </c>
      <c r="H1218" s="171">
        <v>1305.67</v>
      </c>
    </row>
    <row r="1219" spans="1:8">
      <c r="A1219" s="172" t="s">
        <v>2558</v>
      </c>
      <c r="B1219" s="172"/>
      <c r="C1219" s="172" t="s">
        <v>2559</v>
      </c>
      <c r="G1219" t="s">
        <v>2225</v>
      </c>
      <c r="H1219" s="171">
        <v>621.94</v>
      </c>
    </row>
    <row r="1220" spans="1:3">
      <c r="A1220" s="172">
        <v>8895</v>
      </c>
      <c r="B1220" s="172"/>
      <c r="C1220" s="172" t="s">
        <v>2560</v>
      </c>
    </row>
    <row r="1221" ht="28" spans="1:8">
      <c r="A1221" s="172" t="s">
        <v>2561</v>
      </c>
      <c r="B1221" s="172"/>
      <c r="C1221" s="172" t="s">
        <v>2562</v>
      </c>
      <c r="G1221" t="s">
        <v>340</v>
      </c>
      <c r="H1221" s="171">
        <v>771.34</v>
      </c>
    </row>
    <row r="1222" ht="28" spans="1:8">
      <c r="A1222" s="172" t="s">
        <v>2563</v>
      </c>
      <c r="B1222" s="172"/>
      <c r="C1222" s="172" t="s">
        <v>2564</v>
      </c>
      <c r="G1222" t="s">
        <v>340</v>
      </c>
      <c r="H1222" s="171">
        <v>164.41</v>
      </c>
    </row>
    <row r="1223" ht="42" spans="1:8">
      <c r="A1223" s="172" t="s">
        <v>2565</v>
      </c>
      <c r="B1223" s="172"/>
      <c r="C1223" s="172" t="s">
        <v>2566</v>
      </c>
      <c r="G1223" t="s">
        <v>340</v>
      </c>
      <c r="H1223" s="171">
        <v>533.07</v>
      </c>
    </row>
    <row r="1224" ht="42" spans="1:8">
      <c r="A1224" s="172" t="s">
        <v>2567</v>
      </c>
      <c r="B1224" s="172"/>
      <c r="C1224" s="172" t="s">
        <v>2568</v>
      </c>
      <c r="G1224" t="s">
        <v>340</v>
      </c>
      <c r="H1224" s="171">
        <v>1149.65</v>
      </c>
    </row>
    <row r="1225" spans="1:8">
      <c r="A1225" s="172" t="s">
        <v>2569</v>
      </c>
      <c r="B1225" s="172"/>
      <c r="C1225" s="172" t="s">
        <v>2570</v>
      </c>
      <c r="G1225" t="s">
        <v>2225</v>
      </c>
      <c r="H1225" s="171">
        <v>181.79</v>
      </c>
    </row>
    <row r="1226" ht="28" spans="1:8">
      <c r="A1226" s="172" t="s">
        <v>2571</v>
      </c>
      <c r="B1226" s="172"/>
      <c r="C1226" s="172" t="s">
        <v>2572</v>
      </c>
      <c r="G1226" t="s">
        <v>340</v>
      </c>
      <c r="H1226" s="171">
        <v>386.63</v>
      </c>
    </row>
    <row r="1227" spans="1:3">
      <c r="A1227" s="172">
        <v>8896</v>
      </c>
      <c r="B1227" s="172"/>
      <c r="C1227" s="172" t="s">
        <v>2573</v>
      </c>
    </row>
    <row r="1228" ht="28" spans="1:8">
      <c r="A1228" s="172" t="s">
        <v>2574</v>
      </c>
      <c r="B1228" s="172"/>
      <c r="C1228" s="172" t="s">
        <v>2575</v>
      </c>
      <c r="G1228" t="s">
        <v>340</v>
      </c>
      <c r="H1228" s="171">
        <v>1652.95</v>
      </c>
    </row>
    <row r="1229" ht="42" spans="1:8">
      <c r="A1229" s="172" t="s">
        <v>2576</v>
      </c>
      <c r="B1229" s="172"/>
      <c r="C1229" s="172" t="s">
        <v>2577</v>
      </c>
      <c r="G1229" t="s">
        <v>340</v>
      </c>
      <c r="H1229" s="171">
        <v>1483.27</v>
      </c>
    </row>
    <row r="1230" ht="28" spans="1:8">
      <c r="A1230" s="172" t="s">
        <v>2578</v>
      </c>
      <c r="B1230" s="172"/>
      <c r="C1230" s="172" t="s">
        <v>2579</v>
      </c>
      <c r="G1230" t="s">
        <v>340</v>
      </c>
      <c r="H1230" s="171">
        <v>1415.03</v>
      </c>
    </row>
    <row r="1231" ht="28" spans="1:8">
      <c r="A1231" s="172" t="s">
        <v>2580</v>
      </c>
      <c r="B1231" s="172"/>
      <c r="C1231" s="172" t="s">
        <v>2581</v>
      </c>
      <c r="G1231" t="s">
        <v>340</v>
      </c>
      <c r="H1231" s="171">
        <v>1044.19</v>
      </c>
    </row>
    <row r="1232" ht="28" spans="1:8">
      <c r="A1232" s="172" t="s">
        <v>2582</v>
      </c>
      <c r="B1232" s="172"/>
      <c r="C1232" s="172" t="s">
        <v>2583</v>
      </c>
      <c r="G1232" t="s">
        <v>340</v>
      </c>
      <c r="H1232" s="171">
        <v>1137.83</v>
      </c>
    </row>
    <row r="1233" ht="28" spans="1:8">
      <c r="A1233" s="172" t="s">
        <v>2584</v>
      </c>
      <c r="B1233" s="172"/>
      <c r="C1233" s="172" t="s">
        <v>2585</v>
      </c>
      <c r="G1233" t="s">
        <v>340</v>
      </c>
      <c r="H1233" s="171">
        <v>151.98</v>
      </c>
    </row>
    <row r="1234" spans="1:3">
      <c r="A1234" s="172">
        <v>8897</v>
      </c>
      <c r="B1234" s="172"/>
      <c r="C1234" s="172" t="s">
        <v>2586</v>
      </c>
    </row>
    <row r="1235" ht="28" spans="1:8">
      <c r="A1235" s="172" t="s">
        <v>2587</v>
      </c>
      <c r="B1235" s="172"/>
      <c r="C1235" s="172" t="s">
        <v>2588</v>
      </c>
      <c r="G1235" t="s">
        <v>340</v>
      </c>
      <c r="H1235" s="171">
        <v>173.53</v>
      </c>
    </row>
    <row r="1236" spans="1:3">
      <c r="A1236" s="172">
        <v>8898</v>
      </c>
      <c r="B1236" s="172"/>
      <c r="C1236" s="172" t="s">
        <v>2589</v>
      </c>
    </row>
    <row r="1237" spans="1:8">
      <c r="A1237" s="172" t="s">
        <v>2590</v>
      </c>
      <c r="B1237" s="172"/>
      <c r="C1237" s="172" t="s">
        <v>2591</v>
      </c>
      <c r="G1237" t="s">
        <v>340</v>
      </c>
      <c r="H1237" s="171">
        <v>22.07</v>
      </c>
    </row>
    <row r="1238" ht="28" spans="1:8">
      <c r="A1238" s="172" t="s">
        <v>2592</v>
      </c>
      <c r="B1238" s="172"/>
      <c r="C1238" s="172" t="s">
        <v>2593</v>
      </c>
      <c r="G1238" t="s">
        <v>340</v>
      </c>
      <c r="H1238" s="171">
        <v>109.81</v>
      </c>
    </row>
    <row r="1239" ht="28" spans="1:8">
      <c r="A1239" s="172" t="s">
        <v>2594</v>
      </c>
      <c r="B1239" s="172"/>
      <c r="C1239" s="172" t="s">
        <v>2595</v>
      </c>
      <c r="G1239" t="s">
        <v>340</v>
      </c>
      <c r="H1239" s="171">
        <v>277.02</v>
      </c>
    </row>
    <row r="1240" ht="28" spans="1:8">
      <c r="A1240" s="172" t="s">
        <v>2596</v>
      </c>
      <c r="B1240" s="172"/>
      <c r="C1240" s="172" t="s">
        <v>2597</v>
      </c>
      <c r="G1240" t="s">
        <v>340</v>
      </c>
      <c r="H1240" s="171">
        <v>267.5</v>
      </c>
    </row>
    <row r="1241" spans="1:8">
      <c r="A1241" s="172" t="s">
        <v>2598</v>
      </c>
      <c r="B1241" s="172"/>
      <c r="C1241" s="172" t="s">
        <v>2599</v>
      </c>
      <c r="G1241" t="s">
        <v>340</v>
      </c>
      <c r="H1241" s="171">
        <v>23.94</v>
      </c>
    </row>
    <row r="1242" spans="1:3">
      <c r="A1242" s="172">
        <v>8899</v>
      </c>
      <c r="B1242" s="172"/>
      <c r="C1242" s="172" t="s">
        <v>2600</v>
      </c>
    </row>
    <row r="1243" spans="1:8">
      <c r="A1243" s="172" t="s">
        <v>2601</v>
      </c>
      <c r="B1243" s="172"/>
      <c r="C1243" s="172" t="s">
        <v>2602</v>
      </c>
      <c r="G1243" t="s">
        <v>2225</v>
      </c>
      <c r="H1243" s="171">
        <v>38.54</v>
      </c>
    </row>
    <row r="1244" spans="1:8">
      <c r="A1244" s="172" t="s">
        <v>2603</v>
      </c>
      <c r="B1244" s="172"/>
      <c r="C1244" s="172" t="s">
        <v>2604</v>
      </c>
      <c r="G1244" t="s">
        <v>2225</v>
      </c>
      <c r="H1244" s="171">
        <v>186.56</v>
      </c>
    </row>
    <row r="1245" ht="42" spans="1:8">
      <c r="A1245" s="172" t="s">
        <v>2605</v>
      </c>
      <c r="B1245" s="172"/>
      <c r="C1245" s="172" t="s">
        <v>2606</v>
      </c>
      <c r="G1245" t="s">
        <v>2225</v>
      </c>
      <c r="H1245" s="171">
        <v>1185.27</v>
      </c>
    </row>
    <row r="1246" spans="1:8">
      <c r="A1246" s="172" t="s">
        <v>2607</v>
      </c>
      <c r="B1246" s="172"/>
      <c r="C1246" s="172" t="s">
        <v>2608</v>
      </c>
      <c r="G1246" t="s">
        <v>2225</v>
      </c>
      <c r="H1246" s="171">
        <v>21.91</v>
      </c>
    </row>
    <row r="1247" ht="28" spans="1:8">
      <c r="A1247" s="172" t="s">
        <v>2609</v>
      </c>
      <c r="B1247" s="172"/>
      <c r="C1247" s="172" t="s">
        <v>2610</v>
      </c>
      <c r="G1247" t="s">
        <v>340</v>
      </c>
      <c r="H1247" s="171">
        <v>33.98</v>
      </c>
    </row>
    <row r="1248" spans="1:8">
      <c r="A1248" s="172" t="s">
        <v>2611</v>
      </c>
      <c r="B1248" s="172"/>
      <c r="C1248" s="172" t="s">
        <v>2612</v>
      </c>
      <c r="G1248" t="s">
        <v>2225</v>
      </c>
      <c r="H1248" s="171">
        <v>85.67</v>
      </c>
    </row>
    <row r="1249" spans="1:8">
      <c r="A1249" s="172" t="s">
        <v>2613</v>
      </c>
      <c r="B1249" s="172"/>
      <c r="C1249" s="172" t="s">
        <v>2614</v>
      </c>
      <c r="G1249" t="s">
        <v>2225</v>
      </c>
      <c r="H1249" s="171">
        <v>33.93</v>
      </c>
    </row>
    <row r="1250" spans="1:8">
      <c r="A1250" s="172" t="s">
        <v>2615</v>
      </c>
      <c r="B1250" s="172"/>
      <c r="C1250" s="172" t="s">
        <v>2616</v>
      </c>
      <c r="G1250" t="s">
        <v>2225</v>
      </c>
      <c r="H1250" s="171">
        <v>165.36</v>
      </c>
    </row>
    <row r="1251" spans="1:8">
      <c r="A1251" s="172" t="s">
        <v>2617</v>
      </c>
      <c r="B1251" s="172"/>
      <c r="C1251" s="172" t="s">
        <v>2618</v>
      </c>
      <c r="G1251" t="s">
        <v>2225</v>
      </c>
      <c r="H1251" s="171">
        <v>70.74</v>
      </c>
    </row>
    <row r="1252" spans="1:8">
      <c r="A1252" s="172" t="s">
        <v>2619</v>
      </c>
      <c r="B1252" s="172"/>
      <c r="C1252" s="172" t="s">
        <v>2620</v>
      </c>
      <c r="G1252" t="s">
        <v>2225</v>
      </c>
      <c r="H1252" s="171">
        <v>63.98</v>
      </c>
    </row>
    <row r="1253" ht="28" spans="1:8">
      <c r="A1253" s="172" t="s">
        <v>2621</v>
      </c>
      <c r="B1253" s="172"/>
      <c r="C1253" s="172" t="s">
        <v>2622</v>
      </c>
      <c r="G1253" t="s">
        <v>340</v>
      </c>
      <c r="H1253" s="171">
        <v>46.12</v>
      </c>
    </row>
    <row r="1254" ht="28" spans="1:8">
      <c r="A1254" s="172" t="s">
        <v>2623</v>
      </c>
      <c r="B1254" s="172"/>
      <c r="C1254" s="172" t="s">
        <v>2624</v>
      </c>
      <c r="G1254" t="s">
        <v>340</v>
      </c>
      <c r="H1254" s="171">
        <v>73.05</v>
      </c>
    </row>
    <row r="1255" spans="1:8">
      <c r="A1255" s="172" t="s">
        <v>2625</v>
      </c>
      <c r="B1255" s="172"/>
      <c r="C1255" s="172" t="s">
        <v>2626</v>
      </c>
      <c r="G1255" t="s">
        <v>2225</v>
      </c>
      <c r="H1255" s="171">
        <v>79.61</v>
      </c>
    </row>
    <row r="1256" spans="1:8">
      <c r="A1256" s="172" t="s">
        <v>2627</v>
      </c>
      <c r="B1256" s="172"/>
      <c r="C1256" s="172" t="s">
        <v>2628</v>
      </c>
      <c r="G1256" t="s">
        <v>340</v>
      </c>
      <c r="H1256" s="171">
        <v>7.74</v>
      </c>
    </row>
    <row r="1257" ht="28" spans="1:8">
      <c r="A1257" s="172" t="s">
        <v>2629</v>
      </c>
      <c r="B1257" s="172"/>
      <c r="C1257" s="172" t="s">
        <v>2630</v>
      </c>
      <c r="G1257" t="s">
        <v>340</v>
      </c>
      <c r="H1257" s="171">
        <v>46.61</v>
      </c>
    </row>
    <row r="1258" spans="1:8">
      <c r="A1258" s="172" t="s">
        <v>2631</v>
      </c>
      <c r="B1258" s="172"/>
      <c r="C1258" s="172" t="s">
        <v>2632</v>
      </c>
      <c r="G1258" t="s">
        <v>2225</v>
      </c>
      <c r="H1258" s="171">
        <v>50.74</v>
      </c>
    </row>
    <row r="1259" ht="28" spans="1:8">
      <c r="A1259" s="172" t="s">
        <v>2633</v>
      </c>
      <c r="B1259" s="172"/>
      <c r="C1259" s="172" t="s">
        <v>2634</v>
      </c>
      <c r="G1259" t="s">
        <v>2225</v>
      </c>
      <c r="H1259" s="171">
        <v>144.04</v>
      </c>
    </row>
    <row r="1260" ht="28" spans="1:8">
      <c r="A1260" s="172" t="s">
        <v>2635</v>
      </c>
      <c r="B1260" s="172"/>
      <c r="C1260" s="172" t="s">
        <v>2636</v>
      </c>
      <c r="G1260" t="s">
        <v>340</v>
      </c>
      <c r="H1260" s="171">
        <v>172</v>
      </c>
    </row>
    <row r="1261" spans="1:8">
      <c r="A1261" s="172" t="s">
        <v>2637</v>
      </c>
      <c r="B1261" s="172"/>
      <c r="C1261" s="172" t="s">
        <v>2638</v>
      </c>
      <c r="G1261" t="s">
        <v>2225</v>
      </c>
      <c r="H1261" s="171">
        <v>33.77</v>
      </c>
    </row>
    <row r="1262" spans="1:8">
      <c r="A1262" s="172" t="s">
        <v>2639</v>
      </c>
      <c r="B1262" s="172"/>
      <c r="C1262" s="172" t="s">
        <v>2640</v>
      </c>
      <c r="G1262" t="s">
        <v>2225</v>
      </c>
      <c r="H1262" s="171">
        <v>48.32</v>
      </c>
    </row>
    <row r="1263" spans="1:3">
      <c r="A1263" s="172">
        <v>8900</v>
      </c>
      <c r="B1263" s="172"/>
      <c r="C1263" s="172" t="s">
        <v>2641</v>
      </c>
    </row>
    <row r="1264" spans="1:8">
      <c r="A1264" s="172" t="s">
        <v>2642</v>
      </c>
      <c r="B1264" s="172"/>
      <c r="C1264" s="172" t="s">
        <v>2643</v>
      </c>
      <c r="G1264" t="s">
        <v>2225</v>
      </c>
      <c r="H1264" s="171">
        <v>62.32</v>
      </c>
    </row>
    <row r="1265" spans="1:8">
      <c r="A1265" s="172" t="s">
        <v>2644</v>
      </c>
      <c r="B1265" s="172"/>
      <c r="C1265" s="172" t="s">
        <v>2645</v>
      </c>
      <c r="G1265" t="s">
        <v>2225</v>
      </c>
      <c r="H1265" s="171">
        <v>60.78</v>
      </c>
    </row>
    <row r="1266" spans="1:8">
      <c r="A1266" s="172" t="s">
        <v>2646</v>
      </c>
      <c r="B1266" s="172"/>
      <c r="C1266" s="172" t="s">
        <v>2647</v>
      </c>
      <c r="G1266" t="s">
        <v>2225</v>
      </c>
      <c r="H1266" s="171">
        <v>214.29</v>
      </c>
    </row>
    <row r="1267" spans="1:8">
      <c r="A1267" s="172" t="s">
        <v>2648</v>
      </c>
      <c r="B1267" s="172"/>
      <c r="C1267" s="172" t="s">
        <v>2649</v>
      </c>
      <c r="G1267" t="s">
        <v>2225</v>
      </c>
      <c r="H1267" s="171">
        <v>87.77</v>
      </c>
    </row>
    <row r="1268" spans="1:8">
      <c r="A1268" s="172" t="s">
        <v>2650</v>
      </c>
      <c r="B1268" s="172"/>
      <c r="C1268" s="172" t="s">
        <v>2651</v>
      </c>
      <c r="G1268" t="s">
        <v>2225</v>
      </c>
      <c r="H1268" s="171">
        <v>62.32</v>
      </c>
    </row>
    <row r="1269" spans="1:3">
      <c r="A1269" s="172">
        <v>8901</v>
      </c>
      <c r="B1269" s="172"/>
      <c r="C1269" s="172" t="s">
        <v>2652</v>
      </c>
    </row>
    <row r="1270" ht="28" spans="1:8">
      <c r="A1270" s="172" t="s">
        <v>2653</v>
      </c>
      <c r="B1270" s="172"/>
      <c r="C1270" s="172" t="s">
        <v>2654</v>
      </c>
      <c r="G1270" t="s">
        <v>2225</v>
      </c>
      <c r="H1270" s="171">
        <v>506.41</v>
      </c>
    </row>
    <row r="1271" ht="42" spans="1:8">
      <c r="A1271" s="172" t="s">
        <v>2655</v>
      </c>
      <c r="B1271" s="172"/>
      <c r="C1271" s="172" t="s">
        <v>2656</v>
      </c>
      <c r="G1271" t="s">
        <v>340</v>
      </c>
      <c r="H1271" s="171">
        <v>292</v>
      </c>
    </row>
    <row r="1272" ht="42" spans="1:8">
      <c r="A1272" s="172" t="s">
        <v>2657</v>
      </c>
      <c r="B1272" s="172"/>
      <c r="C1272" s="172" t="s">
        <v>2658</v>
      </c>
      <c r="G1272" t="s">
        <v>340</v>
      </c>
      <c r="H1272" s="171">
        <v>178.51</v>
      </c>
    </row>
    <row r="1273" ht="42" spans="1:8">
      <c r="A1273" s="172" t="s">
        <v>2659</v>
      </c>
      <c r="B1273" s="172"/>
      <c r="C1273" s="172" t="s">
        <v>2660</v>
      </c>
      <c r="G1273" t="s">
        <v>340</v>
      </c>
      <c r="H1273" s="171">
        <v>228.08</v>
      </c>
    </row>
    <row r="1274" ht="42" spans="1:8">
      <c r="A1274" s="172" t="s">
        <v>2661</v>
      </c>
      <c r="B1274" s="172"/>
      <c r="C1274" s="172" t="s">
        <v>2662</v>
      </c>
      <c r="G1274" t="s">
        <v>340</v>
      </c>
      <c r="H1274" s="171">
        <v>261.87</v>
      </c>
    </row>
    <row r="1275" ht="42" spans="1:8">
      <c r="A1275" s="172" t="s">
        <v>2663</v>
      </c>
      <c r="B1275" s="172"/>
      <c r="C1275" s="172" t="s">
        <v>2664</v>
      </c>
      <c r="G1275" t="s">
        <v>340</v>
      </c>
      <c r="H1275" s="171">
        <v>165.26</v>
      </c>
    </row>
    <row r="1276" ht="42" spans="1:8">
      <c r="A1276" s="172" t="s">
        <v>2665</v>
      </c>
      <c r="B1276" s="172"/>
      <c r="C1276" s="172" t="s">
        <v>2666</v>
      </c>
      <c r="G1276" t="s">
        <v>340</v>
      </c>
      <c r="H1276" s="171">
        <v>216.56</v>
      </c>
    </row>
    <row r="1277" ht="42" spans="1:8">
      <c r="A1277" s="172" t="s">
        <v>2667</v>
      </c>
      <c r="B1277" s="172"/>
      <c r="C1277" s="172" t="s">
        <v>2668</v>
      </c>
      <c r="G1277" t="s">
        <v>340</v>
      </c>
      <c r="H1277" s="171">
        <v>195.08</v>
      </c>
    </row>
    <row r="1278" ht="42" spans="1:8">
      <c r="A1278" s="172" t="s">
        <v>2669</v>
      </c>
      <c r="B1278" s="172"/>
      <c r="C1278" s="172" t="s">
        <v>2670</v>
      </c>
      <c r="G1278" t="s">
        <v>340</v>
      </c>
      <c r="H1278" s="171">
        <v>180.88</v>
      </c>
    </row>
    <row r="1279" spans="1:3">
      <c r="A1279" s="172">
        <v>8680</v>
      </c>
      <c r="B1279" s="172"/>
      <c r="C1279" s="172" t="s">
        <v>2671</v>
      </c>
    </row>
    <row r="1280" spans="1:3">
      <c r="A1280" s="172">
        <v>8902</v>
      </c>
      <c r="B1280" s="172"/>
      <c r="C1280" s="172" t="s">
        <v>2672</v>
      </c>
    </row>
    <row r="1281" spans="1:8">
      <c r="A1281" s="172" t="s">
        <v>2673</v>
      </c>
      <c r="B1281" s="172"/>
      <c r="C1281" s="172" t="s">
        <v>2674</v>
      </c>
      <c r="G1281" t="s">
        <v>337</v>
      </c>
      <c r="H1281" s="171">
        <v>1443.07</v>
      </c>
    </row>
    <row r="1282" spans="1:3">
      <c r="A1282" s="172">
        <v>8903</v>
      </c>
      <c r="B1282" s="172"/>
      <c r="C1282" s="172" t="s">
        <v>2675</v>
      </c>
    </row>
    <row r="1283" spans="1:8">
      <c r="A1283" s="172" t="s">
        <v>2676</v>
      </c>
      <c r="B1283" s="172"/>
      <c r="C1283" s="172" t="s">
        <v>2677</v>
      </c>
      <c r="G1283" t="s">
        <v>337</v>
      </c>
      <c r="H1283" s="171">
        <v>237.07</v>
      </c>
    </row>
    <row r="1284" spans="1:8">
      <c r="A1284" s="172" t="s">
        <v>2678</v>
      </c>
      <c r="B1284" s="172"/>
      <c r="C1284" s="172" t="s">
        <v>2679</v>
      </c>
      <c r="G1284" t="s">
        <v>337</v>
      </c>
      <c r="H1284" s="171">
        <v>263.3</v>
      </c>
    </row>
    <row r="1285" spans="1:3">
      <c r="A1285" s="172">
        <v>8904</v>
      </c>
      <c r="B1285" s="172"/>
      <c r="C1285" s="172" t="s">
        <v>2680</v>
      </c>
    </row>
    <row r="1286" spans="1:8">
      <c r="A1286" s="172" t="s">
        <v>2681</v>
      </c>
      <c r="B1286" s="172"/>
      <c r="C1286" s="172" t="s">
        <v>2682</v>
      </c>
      <c r="G1286" t="s">
        <v>337</v>
      </c>
      <c r="H1286" s="171">
        <v>348.65</v>
      </c>
    </row>
    <row r="1287" spans="1:8">
      <c r="A1287" s="172" t="s">
        <v>2683</v>
      </c>
      <c r="B1287" s="172"/>
      <c r="C1287" s="172" t="s">
        <v>2684</v>
      </c>
      <c r="G1287" t="s">
        <v>337</v>
      </c>
      <c r="H1287" s="171">
        <v>376.26</v>
      </c>
    </row>
    <row r="1288" ht="42" spans="1:8">
      <c r="A1288" s="172" t="s">
        <v>2685</v>
      </c>
      <c r="B1288" s="172"/>
      <c r="C1288" s="172" t="s">
        <v>2686</v>
      </c>
      <c r="G1288" t="s">
        <v>337</v>
      </c>
      <c r="H1288" s="171">
        <v>373.36</v>
      </c>
    </row>
    <row r="1289" ht="42" spans="1:8">
      <c r="A1289" s="172" t="s">
        <v>2687</v>
      </c>
      <c r="B1289" s="172"/>
      <c r="C1289" s="172" t="s">
        <v>2688</v>
      </c>
      <c r="G1289" t="s">
        <v>337</v>
      </c>
      <c r="H1289" s="171">
        <v>409.47</v>
      </c>
    </row>
    <row r="1290" spans="1:3">
      <c r="A1290" s="172">
        <v>8905</v>
      </c>
      <c r="B1290" s="172"/>
      <c r="C1290" s="172" t="s">
        <v>2689</v>
      </c>
    </row>
    <row r="1291" spans="1:8">
      <c r="A1291" s="172" t="s">
        <v>2690</v>
      </c>
      <c r="B1291" s="172"/>
      <c r="C1291" s="172" t="s">
        <v>2691</v>
      </c>
      <c r="G1291" t="s">
        <v>337</v>
      </c>
      <c r="H1291" s="171">
        <v>505.95</v>
      </c>
    </row>
    <row r="1292" spans="1:8">
      <c r="A1292" s="172" t="s">
        <v>2692</v>
      </c>
      <c r="B1292" s="172"/>
      <c r="C1292" s="172" t="s">
        <v>2693</v>
      </c>
      <c r="G1292" t="s">
        <v>337</v>
      </c>
      <c r="H1292" s="171">
        <v>522.06</v>
      </c>
    </row>
    <row r="1293" spans="1:3">
      <c r="A1293" s="172">
        <v>8906</v>
      </c>
      <c r="B1293" s="172"/>
      <c r="C1293" s="172" t="s">
        <v>2694</v>
      </c>
    </row>
    <row r="1294" spans="1:8">
      <c r="A1294" s="172" t="s">
        <v>2695</v>
      </c>
      <c r="B1294" s="172"/>
      <c r="C1294" s="172" t="s">
        <v>2696</v>
      </c>
      <c r="G1294" t="s">
        <v>340</v>
      </c>
      <c r="H1294" s="171">
        <v>108.74</v>
      </c>
    </row>
    <row r="1295" spans="1:3">
      <c r="A1295" s="172">
        <v>8907</v>
      </c>
      <c r="B1295" s="172"/>
      <c r="C1295" s="172" t="s">
        <v>2697</v>
      </c>
    </row>
    <row r="1296" ht="28" spans="1:8">
      <c r="A1296" s="172" t="s">
        <v>2698</v>
      </c>
      <c r="B1296" s="172"/>
      <c r="C1296" s="172" t="s">
        <v>2699</v>
      </c>
      <c r="G1296" t="s">
        <v>357</v>
      </c>
      <c r="H1296" s="171">
        <v>51.76</v>
      </c>
    </row>
    <row r="1297" ht="28" spans="1:8">
      <c r="A1297" s="172" t="s">
        <v>2700</v>
      </c>
      <c r="B1297" s="172"/>
      <c r="C1297" s="172" t="s">
        <v>2701</v>
      </c>
      <c r="G1297" t="s">
        <v>357</v>
      </c>
      <c r="H1297" s="171">
        <v>43.22</v>
      </c>
    </row>
    <row r="1298" spans="1:8">
      <c r="A1298" s="172" t="s">
        <v>2702</v>
      </c>
      <c r="B1298" s="172"/>
      <c r="C1298" s="172" t="s">
        <v>2703</v>
      </c>
      <c r="G1298" t="s">
        <v>357</v>
      </c>
      <c r="H1298" s="171">
        <v>13.46</v>
      </c>
    </row>
    <row r="1299" ht="28" spans="1:8">
      <c r="A1299" s="172" t="s">
        <v>2704</v>
      </c>
      <c r="B1299" s="172"/>
      <c r="C1299" s="172" t="s">
        <v>2705</v>
      </c>
      <c r="G1299" t="s">
        <v>357</v>
      </c>
      <c r="H1299" s="171">
        <v>191.27</v>
      </c>
    </row>
    <row r="1300" ht="28" spans="1:8">
      <c r="A1300" s="172" t="s">
        <v>2706</v>
      </c>
      <c r="B1300" s="172"/>
      <c r="C1300" s="172" t="s">
        <v>2707</v>
      </c>
      <c r="G1300" t="s">
        <v>357</v>
      </c>
      <c r="H1300" s="171">
        <v>171.83</v>
      </c>
    </row>
    <row r="1301" ht="28" spans="1:8">
      <c r="A1301" s="172" t="s">
        <v>2708</v>
      </c>
      <c r="B1301" s="172"/>
      <c r="C1301" s="172" t="s">
        <v>2709</v>
      </c>
      <c r="G1301" t="s">
        <v>357</v>
      </c>
      <c r="H1301" s="171">
        <v>177.39</v>
      </c>
    </row>
    <row r="1302" spans="1:3">
      <c r="A1302" s="172">
        <v>8908</v>
      </c>
      <c r="B1302" s="172"/>
      <c r="C1302" s="172" t="s">
        <v>2710</v>
      </c>
    </row>
    <row r="1303" spans="1:8">
      <c r="A1303" s="172" t="s">
        <v>2711</v>
      </c>
      <c r="B1303" s="172"/>
      <c r="C1303" s="172" t="s">
        <v>2712</v>
      </c>
      <c r="G1303" t="s">
        <v>357</v>
      </c>
      <c r="H1303" s="171">
        <v>37.9</v>
      </c>
    </row>
    <row r="1304" spans="1:8">
      <c r="A1304" s="172" t="s">
        <v>2713</v>
      </c>
      <c r="B1304" s="172"/>
      <c r="C1304" s="172" t="s">
        <v>2714</v>
      </c>
      <c r="G1304" t="s">
        <v>357</v>
      </c>
      <c r="H1304" s="171">
        <v>29.45</v>
      </c>
    </row>
    <row r="1305" spans="1:8">
      <c r="A1305" s="172" t="s">
        <v>2715</v>
      </c>
      <c r="B1305" s="172"/>
      <c r="C1305" s="172" t="s">
        <v>2716</v>
      </c>
      <c r="G1305" t="s">
        <v>357</v>
      </c>
      <c r="H1305" s="171">
        <v>13.57</v>
      </c>
    </row>
    <row r="1306" spans="1:3">
      <c r="A1306" s="172">
        <v>8909</v>
      </c>
      <c r="B1306" s="172"/>
      <c r="C1306" s="172" t="s">
        <v>2717</v>
      </c>
    </row>
    <row r="1307" spans="1:8">
      <c r="A1307" s="172" t="s">
        <v>2718</v>
      </c>
      <c r="B1307" s="172"/>
      <c r="C1307" s="172" t="s">
        <v>2719</v>
      </c>
      <c r="G1307" t="s">
        <v>337</v>
      </c>
      <c r="H1307" s="171">
        <v>309.35</v>
      </c>
    </row>
    <row r="1308" spans="1:8">
      <c r="A1308" s="172" t="s">
        <v>2720</v>
      </c>
      <c r="B1308" s="172"/>
      <c r="C1308" s="172" t="s">
        <v>2721</v>
      </c>
      <c r="G1308" t="s">
        <v>337</v>
      </c>
      <c r="H1308" s="171">
        <v>290.83</v>
      </c>
    </row>
    <row r="1309" spans="1:3">
      <c r="A1309" s="172">
        <v>8910</v>
      </c>
      <c r="B1309" s="172"/>
      <c r="C1309" s="172" t="s">
        <v>2722</v>
      </c>
    </row>
    <row r="1310" spans="1:8">
      <c r="A1310" s="172" t="s">
        <v>2723</v>
      </c>
      <c r="B1310" s="172"/>
      <c r="C1310" s="172" t="s">
        <v>2724</v>
      </c>
      <c r="G1310" t="s">
        <v>337</v>
      </c>
      <c r="H1310" s="171">
        <v>241.53</v>
      </c>
    </row>
    <row r="1311" spans="1:8">
      <c r="A1311" s="172" t="s">
        <v>2725</v>
      </c>
      <c r="B1311" s="172"/>
      <c r="C1311" s="172" t="s">
        <v>2726</v>
      </c>
      <c r="G1311" t="s">
        <v>337</v>
      </c>
      <c r="H1311" s="171">
        <v>228.61</v>
      </c>
    </row>
    <row r="1312" spans="1:3">
      <c r="A1312" s="172">
        <v>8911</v>
      </c>
      <c r="B1312" s="172"/>
      <c r="C1312" s="172" t="s">
        <v>2727</v>
      </c>
    </row>
    <row r="1313" spans="1:8">
      <c r="A1313" s="172" t="s">
        <v>2728</v>
      </c>
      <c r="B1313" s="172"/>
      <c r="C1313" s="172" t="s">
        <v>2729</v>
      </c>
      <c r="G1313" t="s">
        <v>337</v>
      </c>
      <c r="H1313" s="171">
        <v>313.77</v>
      </c>
    </row>
    <row r="1314" spans="1:8">
      <c r="A1314" s="172" t="s">
        <v>2730</v>
      </c>
      <c r="B1314" s="172"/>
      <c r="C1314" s="172" t="s">
        <v>2731</v>
      </c>
      <c r="G1314" t="s">
        <v>337</v>
      </c>
      <c r="H1314" s="171">
        <v>303.43</v>
      </c>
    </row>
    <row r="1315" spans="1:3">
      <c r="A1315" s="172">
        <v>8912</v>
      </c>
      <c r="B1315" s="172"/>
      <c r="C1315" s="172" t="s">
        <v>2732</v>
      </c>
    </row>
    <row r="1316" spans="1:8">
      <c r="A1316" s="172" t="s">
        <v>2733</v>
      </c>
      <c r="B1316" s="172"/>
      <c r="C1316" s="172" t="s">
        <v>2734</v>
      </c>
      <c r="G1316" t="s">
        <v>337</v>
      </c>
      <c r="H1316" s="171">
        <v>381.27</v>
      </c>
    </row>
    <row r="1317" spans="1:8">
      <c r="A1317" s="172" t="s">
        <v>2735</v>
      </c>
      <c r="B1317" s="172"/>
      <c r="C1317" s="172" t="s">
        <v>2736</v>
      </c>
      <c r="G1317" t="s">
        <v>337</v>
      </c>
      <c r="H1317" s="171">
        <v>370.93</v>
      </c>
    </row>
    <row r="1318" spans="1:3">
      <c r="A1318" s="172">
        <v>8913</v>
      </c>
      <c r="B1318" s="172"/>
      <c r="C1318" s="172" t="s">
        <v>2737</v>
      </c>
    </row>
    <row r="1319" spans="1:8">
      <c r="A1319" s="172" t="s">
        <v>2738</v>
      </c>
      <c r="B1319" s="172"/>
      <c r="C1319" s="172" t="s">
        <v>2739</v>
      </c>
      <c r="G1319" t="s">
        <v>337</v>
      </c>
      <c r="H1319" s="171">
        <v>278.3</v>
      </c>
    </row>
    <row r="1320" spans="1:8">
      <c r="A1320" s="172" t="s">
        <v>2740</v>
      </c>
      <c r="B1320" s="172"/>
      <c r="C1320" s="172" t="s">
        <v>2741</v>
      </c>
      <c r="G1320" t="s">
        <v>337</v>
      </c>
      <c r="H1320" s="171">
        <v>289.84</v>
      </c>
    </row>
    <row r="1321" spans="1:3">
      <c r="A1321" s="172">
        <v>8914</v>
      </c>
      <c r="B1321" s="172"/>
      <c r="C1321" s="172" t="s">
        <v>2742</v>
      </c>
    </row>
    <row r="1322" spans="1:8">
      <c r="A1322" s="172" t="s">
        <v>2743</v>
      </c>
      <c r="B1322" s="172"/>
      <c r="C1322" s="172" t="s">
        <v>2744</v>
      </c>
      <c r="G1322" t="s">
        <v>337</v>
      </c>
      <c r="H1322" s="171">
        <v>262.12</v>
      </c>
    </row>
    <row r="1323" spans="1:8">
      <c r="A1323" s="172" t="s">
        <v>2745</v>
      </c>
      <c r="B1323" s="172"/>
      <c r="C1323" s="172" t="s">
        <v>2746</v>
      </c>
      <c r="G1323" t="s">
        <v>337</v>
      </c>
      <c r="H1323" s="171">
        <v>247.17</v>
      </c>
    </row>
    <row r="1324" spans="1:3">
      <c r="A1324" s="172">
        <v>8681</v>
      </c>
      <c r="B1324" s="172"/>
      <c r="C1324" s="172" t="s">
        <v>2747</v>
      </c>
    </row>
    <row r="1325" spans="1:3">
      <c r="A1325" s="172">
        <v>8915</v>
      </c>
      <c r="B1325" s="172"/>
      <c r="C1325" s="172" t="s">
        <v>2748</v>
      </c>
    </row>
    <row r="1326" ht="28" spans="1:8">
      <c r="A1326" s="172" t="s">
        <v>2749</v>
      </c>
      <c r="B1326" s="172"/>
      <c r="C1326" s="172" t="s">
        <v>2750</v>
      </c>
      <c r="G1326" t="s">
        <v>357</v>
      </c>
      <c r="H1326" s="171">
        <v>12.7</v>
      </c>
    </row>
    <row r="1327" ht="28" spans="1:8">
      <c r="A1327" s="172" t="s">
        <v>2751</v>
      </c>
      <c r="B1327" s="172"/>
      <c r="C1327" s="172" t="s">
        <v>2752</v>
      </c>
      <c r="G1327" t="s">
        <v>357</v>
      </c>
      <c r="H1327" s="171">
        <v>2.57</v>
      </c>
    </row>
    <row r="1328" ht="28" spans="1:8">
      <c r="A1328" s="172" t="s">
        <v>2753</v>
      </c>
      <c r="B1328" s="172"/>
      <c r="C1328" s="172" t="s">
        <v>2754</v>
      </c>
      <c r="G1328" t="s">
        <v>357</v>
      </c>
      <c r="H1328" s="171">
        <v>17.41</v>
      </c>
    </row>
    <row r="1329" ht="28" spans="1:8">
      <c r="A1329" s="172" t="s">
        <v>2755</v>
      </c>
      <c r="B1329" s="172"/>
      <c r="C1329" s="172" t="s">
        <v>2756</v>
      </c>
      <c r="G1329" t="s">
        <v>357</v>
      </c>
      <c r="H1329" s="171">
        <v>3.62</v>
      </c>
    </row>
    <row r="1330" ht="28" spans="1:8">
      <c r="A1330" s="172" t="s">
        <v>2757</v>
      </c>
      <c r="B1330" s="172"/>
      <c r="C1330" s="172" t="s">
        <v>2758</v>
      </c>
      <c r="G1330" t="s">
        <v>357</v>
      </c>
      <c r="H1330" s="171">
        <v>28.03</v>
      </c>
    </row>
    <row r="1331" ht="28" spans="1:8">
      <c r="A1331" s="172" t="s">
        <v>2759</v>
      </c>
      <c r="B1331" s="172"/>
      <c r="C1331" s="172" t="s">
        <v>2760</v>
      </c>
      <c r="G1331" t="s">
        <v>357</v>
      </c>
      <c r="H1331" s="171">
        <v>32.6</v>
      </c>
    </row>
    <row r="1332" ht="28" spans="1:8">
      <c r="A1332" s="172" t="s">
        <v>2761</v>
      </c>
      <c r="B1332" s="172"/>
      <c r="C1332" s="172" t="s">
        <v>2762</v>
      </c>
      <c r="G1332" t="s">
        <v>357</v>
      </c>
      <c r="H1332" s="171">
        <v>5.21</v>
      </c>
    </row>
    <row r="1333" ht="28" spans="1:8">
      <c r="A1333" s="172" t="s">
        <v>2763</v>
      </c>
      <c r="B1333" s="172"/>
      <c r="C1333" s="172" t="s">
        <v>2764</v>
      </c>
      <c r="G1333" t="s">
        <v>357</v>
      </c>
      <c r="H1333" s="171">
        <v>7.27</v>
      </c>
    </row>
    <row r="1334" spans="1:3">
      <c r="A1334" s="172">
        <v>8916</v>
      </c>
      <c r="B1334" s="172"/>
      <c r="C1334" s="172" t="s">
        <v>2765</v>
      </c>
    </row>
    <row r="1335" ht="28" spans="1:8">
      <c r="A1335" s="172" t="s">
        <v>2766</v>
      </c>
      <c r="B1335" s="172"/>
      <c r="C1335" s="172" t="s">
        <v>2767</v>
      </c>
      <c r="G1335" t="s">
        <v>357</v>
      </c>
      <c r="H1335" s="171">
        <v>15.81</v>
      </c>
    </row>
    <row r="1336" ht="28" spans="1:8">
      <c r="A1336" s="172" t="s">
        <v>2768</v>
      </c>
      <c r="B1336" s="172"/>
      <c r="C1336" s="172" t="s">
        <v>2769</v>
      </c>
      <c r="G1336" t="s">
        <v>357</v>
      </c>
      <c r="H1336" s="171">
        <v>120.09</v>
      </c>
    </row>
    <row r="1337" ht="28" spans="1:8">
      <c r="A1337" s="172" t="s">
        <v>2770</v>
      </c>
      <c r="B1337" s="172"/>
      <c r="C1337" s="172" t="s">
        <v>2771</v>
      </c>
      <c r="G1337" t="s">
        <v>357</v>
      </c>
      <c r="H1337" s="171">
        <v>3.33</v>
      </c>
    </row>
    <row r="1338" ht="28" spans="1:8">
      <c r="A1338" s="172" t="s">
        <v>2772</v>
      </c>
      <c r="B1338" s="172"/>
      <c r="C1338" s="172" t="s">
        <v>2773</v>
      </c>
      <c r="G1338" t="s">
        <v>357</v>
      </c>
      <c r="H1338" s="171">
        <v>146.3</v>
      </c>
    </row>
    <row r="1339" ht="28" spans="1:8">
      <c r="A1339" s="172" t="s">
        <v>2774</v>
      </c>
      <c r="B1339" s="172"/>
      <c r="C1339" s="172" t="s">
        <v>2775</v>
      </c>
      <c r="G1339" t="s">
        <v>357</v>
      </c>
      <c r="H1339" s="171">
        <v>19.31</v>
      </c>
    </row>
    <row r="1340" ht="28" spans="1:8">
      <c r="A1340" s="172" t="s">
        <v>2776</v>
      </c>
      <c r="B1340" s="172"/>
      <c r="C1340" s="172" t="s">
        <v>2777</v>
      </c>
      <c r="G1340" t="s">
        <v>357</v>
      </c>
      <c r="H1340" s="171">
        <v>178.26</v>
      </c>
    </row>
    <row r="1341" ht="28" spans="1:8">
      <c r="A1341" s="172" t="s">
        <v>2778</v>
      </c>
      <c r="B1341" s="172"/>
      <c r="C1341" s="172" t="s">
        <v>2779</v>
      </c>
      <c r="G1341" t="s">
        <v>357</v>
      </c>
      <c r="H1341" s="171">
        <v>229.97</v>
      </c>
    </row>
    <row r="1342" ht="28" spans="1:8">
      <c r="A1342" s="172" t="s">
        <v>2780</v>
      </c>
      <c r="B1342" s="172"/>
      <c r="C1342" s="172" t="s">
        <v>2781</v>
      </c>
      <c r="G1342" t="s">
        <v>357</v>
      </c>
      <c r="H1342" s="171">
        <v>4.51</v>
      </c>
    </row>
    <row r="1343" ht="28" spans="1:8">
      <c r="A1343" s="172" t="s">
        <v>2782</v>
      </c>
      <c r="B1343" s="172"/>
      <c r="C1343" s="172" t="s">
        <v>2783</v>
      </c>
      <c r="G1343" t="s">
        <v>357</v>
      </c>
      <c r="H1343" s="171">
        <v>28.69</v>
      </c>
    </row>
    <row r="1344" ht="28" spans="1:8">
      <c r="A1344" s="172" t="s">
        <v>2784</v>
      </c>
      <c r="B1344" s="172"/>
      <c r="C1344" s="172" t="s">
        <v>2785</v>
      </c>
      <c r="G1344" t="s">
        <v>357</v>
      </c>
      <c r="H1344" s="171">
        <v>288.87</v>
      </c>
    </row>
    <row r="1345" ht="28" spans="1:8">
      <c r="A1345" s="172" t="s">
        <v>2786</v>
      </c>
      <c r="B1345" s="172"/>
      <c r="C1345" s="172" t="s">
        <v>2787</v>
      </c>
      <c r="G1345" t="s">
        <v>357</v>
      </c>
      <c r="H1345" s="171">
        <v>38.62</v>
      </c>
    </row>
    <row r="1346" ht="28" spans="1:8">
      <c r="A1346" s="172" t="s">
        <v>2788</v>
      </c>
      <c r="B1346" s="172"/>
      <c r="C1346" s="172" t="s">
        <v>2789</v>
      </c>
      <c r="G1346" t="s">
        <v>357</v>
      </c>
      <c r="H1346" s="171">
        <v>6.64</v>
      </c>
    </row>
    <row r="1347" ht="28" spans="1:8">
      <c r="A1347" s="172" t="s">
        <v>2790</v>
      </c>
      <c r="B1347" s="172"/>
      <c r="C1347" s="172" t="s">
        <v>2791</v>
      </c>
      <c r="G1347" t="s">
        <v>357</v>
      </c>
      <c r="H1347" s="171">
        <v>45.57</v>
      </c>
    </row>
    <row r="1348" ht="28" spans="1:8">
      <c r="A1348" s="172" t="s">
        <v>2792</v>
      </c>
      <c r="B1348" s="172"/>
      <c r="C1348" s="172" t="s">
        <v>2793</v>
      </c>
      <c r="G1348" t="s">
        <v>357</v>
      </c>
      <c r="H1348" s="171">
        <v>8.75</v>
      </c>
    </row>
    <row r="1349" ht="28" spans="1:8">
      <c r="A1349" s="172" t="s">
        <v>2794</v>
      </c>
      <c r="B1349" s="172"/>
      <c r="C1349" s="172" t="s">
        <v>2795</v>
      </c>
      <c r="G1349" t="s">
        <v>357</v>
      </c>
      <c r="H1349" s="171">
        <v>75.83</v>
      </c>
    </row>
    <row r="1350" ht="28" spans="1:8">
      <c r="A1350" s="172" t="s">
        <v>2796</v>
      </c>
      <c r="B1350" s="172"/>
      <c r="C1350" s="172" t="s">
        <v>2797</v>
      </c>
      <c r="G1350" t="s">
        <v>357</v>
      </c>
      <c r="H1350" s="171">
        <v>97.37</v>
      </c>
    </row>
    <row r="1351" spans="1:8">
      <c r="A1351" s="172" t="s">
        <v>2798</v>
      </c>
      <c r="B1351" s="172"/>
      <c r="C1351" s="172" t="s">
        <v>2799</v>
      </c>
      <c r="G1351" t="s">
        <v>357</v>
      </c>
      <c r="H1351" s="171">
        <v>2.59</v>
      </c>
    </row>
    <row r="1352" spans="1:3">
      <c r="A1352" s="172">
        <v>8917</v>
      </c>
      <c r="B1352" s="172"/>
      <c r="C1352" s="172" t="s">
        <v>2800</v>
      </c>
    </row>
    <row r="1353" spans="1:8">
      <c r="A1353" s="172" t="s">
        <v>2801</v>
      </c>
      <c r="B1353" s="172"/>
      <c r="C1353" s="172" t="s">
        <v>2802</v>
      </c>
      <c r="G1353" t="s">
        <v>357</v>
      </c>
      <c r="H1353" s="171">
        <v>12.44</v>
      </c>
    </row>
    <row r="1354" spans="1:8">
      <c r="A1354" s="172" t="s">
        <v>2803</v>
      </c>
      <c r="B1354" s="172"/>
      <c r="C1354" s="172" t="s">
        <v>2804</v>
      </c>
      <c r="G1354" t="s">
        <v>357</v>
      </c>
      <c r="H1354" s="171">
        <v>17.98</v>
      </c>
    </row>
    <row r="1355" spans="1:8">
      <c r="A1355" s="172" t="s">
        <v>2805</v>
      </c>
      <c r="B1355" s="172"/>
      <c r="C1355" s="172" t="s">
        <v>2806</v>
      </c>
      <c r="G1355" t="s">
        <v>357</v>
      </c>
      <c r="H1355" s="171">
        <v>25.1</v>
      </c>
    </row>
    <row r="1356" spans="1:8">
      <c r="A1356" s="172" t="s">
        <v>2807</v>
      </c>
      <c r="B1356" s="172"/>
      <c r="C1356" s="172" t="s">
        <v>2808</v>
      </c>
      <c r="G1356" t="s">
        <v>357</v>
      </c>
      <c r="H1356" s="171">
        <v>39.75</v>
      </c>
    </row>
    <row r="1357" spans="1:8">
      <c r="A1357" s="172" t="s">
        <v>2809</v>
      </c>
      <c r="B1357" s="172"/>
      <c r="C1357" s="172" t="s">
        <v>2810</v>
      </c>
      <c r="G1357" t="s">
        <v>357</v>
      </c>
      <c r="H1357" s="171">
        <v>55.36</v>
      </c>
    </row>
    <row r="1358" spans="1:8">
      <c r="A1358" s="172" t="s">
        <v>2811</v>
      </c>
      <c r="B1358" s="172"/>
      <c r="C1358" s="172" t="s">
        <v>2812</v>
      </c>
      <c r="G1358" t="s">
        <v>357</v>
      </c>
      <c r="H1358" s="171">
        <v>72.46</v>
      </c>
    </row>
    <row r="1359" spans="1:8">
      <c r="A1359" s="172" t="s">
        <v>2813</v>
      </c>
      <c r="B1359" s="172"/>
      <c r="C1359" s="172" t="s">
        <v>2814</v>
      </c>
      <c r="G1359" t="s">
        <v>357</v>
      </c>
      <c r="H1359" s="171">
        <v>99.31</v>
      </c>
    </row>
    <row r="1360" spans="1:3">
      <c r="A1360" s="172">
        <v>8918</v>
      </c>
      <c r="B1360" s="172"/>
      <c r="C1360" s="172" t="s">
        <v>2815</v>
      </c>
    </row>
    <row r="1361" ht="28" spans="1:8">
      <c r="A1361" s="172" t="s">
        <v>2816</v>
      </c>
      <c r="B1361" s="172"/>
      <c r="C1361" s="172" t="s">
        <v>2817</v>
      </c>
      <c r="G1361" t="s">
        <v>340</v>
      </c>
      <c r="H1361" s="171">
        <v>16.36</v>
      </c>
    </row>
    <row r="1362" ht="28" spans="1:8">
      <c r="A1362" s="172" t="s">
        <v>2818</v>
      </c>
      <c r="B1362" s="172"/>
      <c r="C1362" s="172" t="s">
        <v>2819</v>
      </c>
      <c r="G1362" t="s">
        <v>340</v>
      </c>
      <c r="H1362" s="171">
        <v>9.12</v>
      </c>
    </row>
    <row r="1363" ht="28" spans="1:8">
      <c r="A1363" s="172" t="s">
        <v>2820</v>
      </c>
      <c r="B1363" s="172"/>
      <c r="C1363" s="172" t="s">
        <v>2821</v>
      </c>
      <c r="G1363" t="s">
        <v>340</v>
      </c>
      <c r="H1363" s="171">
        <v>13.81</v>
      </c>
    </row>
    <row r="1364" ht="28" spans="1:8">
      <c r="A1364" s="172" t="s">
        <v>2822</v>
      </c>
      <c r="B1364" s="172"/>
      <c r="C1364" s="172" t="s">
        <v>2823</v>
      </c>
      <c r="G1364" t="s">
        <v>340</v>
      </c>
      <c r="H1364" s="171">
        <v>12.72</v>
      </c>
    </row>
    <row r="1365" ht="28" spans="1:8">
      <c r="A1365" s="172" t="s">
        <v>2824</v>
      </c>
      <c r="B1365" s="172"/>
      <c r="C1365" s="172" t="s">
        <v>2825</v>
      </c>
      <c r="G1365" t="s">
        <v>340</v>
      </c>
      <c r="H1365" s="171">
        <v>16.36</v>
      </c>
    </row>
    <row r="1366" ht="28" spans="1:8">
      <c r="A1366" s="172" t="s">
        <v>2826</v>
      </c>
      <c r="B1366" s="172"/>
      <c r="C1366" s="172" t="s">
        <v>2827</v>
      </c>
      <c r="G1366" t="s">
        <v>340</v>
      </c>
      <c r="H1366" s="171">
        <v>11.02</v>
      </c>
    </row>
    <row r="1367" ht="28" spans="1:8">
      <c r="A1367" s="172" t="s">
        <v>2828</v>
      </c>
      <c r="B1367" s="172"/>
      <c r="C1367" s="172" t="s">
        <v>2829</v>
      </c>
      <c r="G1367" t="s">
        <v>340</v>
      </c>
      <c r="H1367" s="171">
        <v>10.96</v>
      </c>
    </row>
    <row r="1368" ht="28" spans="1:8">
      <c r="A1368" s="172" t="s">
        <v>2830</v>
      </c>
      <c r="B1368" s="172"/>
      <c r="C1368" s="172" t="s">
        <v>2831</v>
      </c>
      <c r="G1368" t="s">
        <v>340</v>
      </c>
      <c r="H1368" s="171">
        <v>9.73</v>
      </c>
    </row>
    <row r="1369" ht="28" spans="1:8">
      <c r="A1369" s="172" t="s">
        <v>2832</v>
      </c>
      <c r="B1369" s="172"/>
      <c r="C1369" s="172" t="s">
        <v>2833</v>
      </c>
      <c r="G1369" t="s">
        <v>340</v>
      </c>
      <c r="H1369" s="171">
        <v>9.33</v>
      </c>
    </row>
    <row r="1370" ht="28" spans="1:8">
      <c r="A1370" s="172" t="s">
        <v>2834</v>
      </c>
      <c r="B1370" s="172"/>
      <c r="C1370" s="172" t="s">
        <v>2835</v>
      </c>
      <c r="G1370" t="s">
        <v>340</v>
      </c>
      <c r="H1370" s="171">
        <v>12.85</v>
      </c>
    </row>
    <row r="1371" spans="1:8">
      <c r="A1371" s="172" t="s">
        <v>2836</v>
      </c>
      <c r="B1371" s="172"/>
      <c r="C1371" s="172" t="s">
        <v>2837</v>
      </c>
      <c r="G1371" t="s">
        <v>340</v>
      </c>
      <c r="H1371" s="171">
        <v>69.13</v>
      </c>
    </row>
    <row r="1372" spans="1:3">
      <c r="A1372" s="172">
        <v>8919</v>
      </c>
      <c r="B1372" s="172"/>
      <c r="C1372" s="172" t="s">
        <v>2838</v>
      </c>
    </row>
    <row r="1373" ht="42" spans="1:8">
      <c r="A1373" s="172" t="s">
        <v>2839</v>
      </c>
      <c r="B1373" s="172"/>
      <c r="C1373" s="172" t="s">
        <v>2840</v>
      </c>
      <c r="G1373" t="s">
        <v>340</v>
      </c>
      <c r="H1373" s="171">
        <v>200.47</v>
      </c>
    </row>
    <row r="1374" ht="42" spans="1:8">
      <c r="A1374" s="172" t="s">
        <v>2841</v>
      </c>
      <c r="B1374" s="172"/>
      <c r="C1374" s="172" t="s">
        <v>2842</v>
      </c>
      <c r="G1374" t="s">
        <v>340</v>
      </c>
      <c r="H1374" s="171">
        <v>764.29</v>
      </c>
    </row>
    <row r="1375" ht="42" spans="1:8">
      <c r="A1375" s="172" t="s">
        <v>2843</v>
      </c>
      <c r="B1375" s="172"/>
      <c r="C1375" s="172" t="s">
        <v>2844</v>
      </c>
      <c r="G1375" t="s">
        <v>340</v>
      </c>
      <c r="H1375" s="171">
        <v>698.89</v>
      </c>
    </row>
    <row r="1376" ht="42" spans="1:8">
      <c r="A1376" s="172" t="s">
        <v>2845</v>
      </c>
      <c r="B1376" s="172"/>
      <c r="C1376" s="172" t="s">
        <v>2846</v>
      </c>
      <c r="G1376" t="s">
        <v>340</v>
      </c>
      <c r="H1376" s="171">
        <v>1565.51</v>
      </c>
    </row>
    <row r="1377" ht="42" spans="1:8">
      <c r="A1377" s="172" t="s">
        <v>2847</v>
      </c>
      <c r="B1377" s="172"/>
      <c r="C1377" s="172" t="s">
        <v>2848</v>
      </c>
      <c r="G1377" t="s">
        <v>340</v>
      </c>
      <c r="H1377" s="171">
        <v>1340.73</v>
      </c>
    </row>
    <row r="1378" ht="28" spans="1:8">
      <c r="A1378" s="172" t="s">
        <v>2849</v>
      </c>
      <c r="B1378" s="172"/>
      <c r="C1378" s="172" t="s">
        <v>2850</v>
      </c>
      <c r="G1378" t="s">
        <v>340</v>
      </c>
      <c r="H1378" s="171">
        <v>46.38</v>
      </c>
    </row>
    <row r="1379" ht="28" spans="1:8">
      <c r="A1379" s="172" t="s">
        <v>2851</v>
      </c>
      <c r="B1379" s="172"/>
      <c r="C1379" s="172" t="s">
        <v>2852</v>
      </c>
      <c r="G1379" t="s">
        <v>340</v>
      </c>
      <c r="H1379" s="171">
        <v>76.2</v>
      </c>
    </row>
    <row r="1380" ht="28" spans="1:8">
      <c r="A1380" s="172" t="s">
        <v>2853</v>
      </c>
      <c r="B1380" s="172"/>
      <c r="C1380" s="172" t="s">
        <v>2854</v>
      </c>
      <c r="G1380" t="s">
        <v>340</v>
      </c>
      <c r="H1380" s="171">
        <v>56.86</v>
      </c>
    </row>
    <row r="1381" ht="28" spans="1:8">
      <c r="A1381" s="172" t="s">
        <v>2855</v>
      </c>
      <c r="B1381" s="172"/>
      <c r="C1381" s="172" t="s">
        <v>2856</v>
      </c>
      <c r="G1381" t="s">
        <v>340</v>
      </c>
      <c r="H1381" s="171">
        <v>104.93</v>
      </c>
    </row>
    <row r="1382" ht="28" spans="1:8">
      <c r="A1382" s="172" t="s">
        <v>2857</v>
      </c>
      <c r="B1382" s="172"/>
      <c r="C1382" s="172" t="s">
        <v>2858</v>
      </c>
      <c r="G1382" t="s">
        <v>340</v>
      </c>
      <c r="H1382" s="171">
        <v>86.4</v>
      </c>
    </row>
    <row r="1383" ht="28" spans="1:8">
      <c r="A1383" s="172" t="s">
        <v>2859</v>
      </c>
      <c r="B1383" s="172"/>
      <c r="C1383" s="172" t="s">
        <v>2860</v>
      </c>
      <c r="G1383" t="s">
        <v>340</v>
      </c>
      <c r="H1383" s="171">
        <v>108.13</v>
      </c>
    </row>
    <row r="1384" ht="28" spans="1:8">
      <c r="A1384" s="172" t="s">
        <v>2861</v>
      </c>
      <c r="B1384" s="172"/>
      <c r="C1384" s="172" t="s">
        <v>2862</v>
      </c>
      <c r="G1384" t="s">
        <v>340</v>
      </c>
      <c r="H1384" s="171">
        <v>178.5</v>
      </c>
    </row>
    <row r="1385" ht="28" spans="1:8">
      <c r="A1385" s="172" t="s">
        <v>2863</v>
      </c>
      <c r="B1385" s="172"/>
      <c r="C1385" s="172" t="s">
        <v>2864</v>
      </c>
      <c r="G1385" t="s">
        <v>340</v>
      </c>
      <c r="H1385" s="171">
        <v>164.53</v>
      </c>
    </row>
    <row r="1386" ht="28" spans="1:8">
      <c r="A1386" s="172" t="s">
        <v>2865</v>
      </c>
      <c r="B1386" s="172"/>
      <c r="C1386" s="172" t="s">
        <v>2866</v>
      </c>
      <c r="G1386" t="s">
        <v>340</v>
      </c>
      <c r="H1386" s="171">
        <v>83.71</v>
      </c>
    </row>
    <row r="1387" ht="28" spans="1:8">
      <c r="A1387" s="172" t="s">
        <v>2867</v>
      </c>
      <c r="B1387" s="172"/>
      <c r="C1387" s="172" t="s">
        <v>2868</v>
      </c>
      <c r="G1387" t="s">
        <v>340</v>
      </c>
      <c r="H1387" s="171">
        <v>149.93</v>
      </c>
    </row>
    <row r="1388" ht="28" spans="1:8">
      <c r="A1388" s="172" t="s">
        <v>2869</v>
      </c>
      <c r="B1388" s="172"/>
      <c r="C1388" s="172" t="s">
        <v>2870</v>
      </c>
      <c r="G1388" t="s">
        <v>340</v>
      </c>
      <c r="H1388" s="171">
        <v>256.96</v>
      </c>
    </row>
    <row r="1389" ht="28" spans="1:8">
      <c r="A1389" s="172" t="s">
        <v>2871</v>
      </c>
      <c r="B1389" s="172"/>
      <c r="C1389" s="172" t="s">
        <v>2872</v>
      </c>
      <c r="G1389" t="s">
        <v>340</v>
      </c>
      <c r="H1389" s="171">
        <v>598.41</v>
      </c>
    </row>
    <row r="1390" spans="1:3">
      <c r="A1390" s="172">
        <v>8920</v>
      </c>
      <c r="B1390" s="172"/>
      <c r="C1390" s="172" t="s">
        <v>2873</v>
      </c>
    </row>
    <row r="1391" ht="28" spans="1:8">
      <c r="A1391" s="172" t="s">
        <v>2874</v>
      </c>
      <c r="B1391" s="172"/>
      <c r="C1391" s="172" t="s">
        <v>2875</v>
      </c>
      <c r="G1391" t="s">
        <v>340</v>
      </c>
      <c r="H1391" s="171">
        <v>178.89</v>
      </c>
    </row>
    <row r="1392" ht="28" spans="1:8">
      <c r="A1392" s="172" t="s">
        <v>2876</v>
      </c>
      <c r="B1392" s="172"/>
      <c r="C1392" s="172" t="s">
        <v>2877</v>
      </c>
      <c r="G1392" t="s">
        <v>340</v>
      </c>
      <c r="H1392" s="171">
        <v>176.58</v>
      </c>
    </row>
    <row r="1393" ht="28" spans="1:8">
      <c r="A1393" s="172" t="s">
        <v>2878</v>
      </c>
      <c r="B1393" s="172"/>
      <c r="C1393" s="172" t="s">
        <v>2879</v>
      </c>
      <c r="G1393" t="s">
        <v>340</v>
      </c>
      <c r="H1393" s="171">
        <v>314.03</v>
      </c>
    </row>
    <row r="1394" ht="28" spans="1:8">
      <c r="A1394" s="172" t="s">
        <v>2880</v>
      </c>
      <c r="B1394" s="172"/>
      <c r="C1394" s="172" t="s">
        <v>2881</v>
      </c>
      <c r="G1394" t="s">
        <v>340</v>
      </c>
      <c r="H1394" s="171">
        <v>391.69</v>
      </c>
    </row>
    <row r="1395" spans="1:3">
      <c r="A1395" s="172">
        <v>8921</v>
      </c>
      <c r="B1395" s="172"/>
      <c r="C1395" s="172" t="s">
        <v>2882</v>
      </c>
    </row>
    <row r="1396" ht="28" spans="1:8">
      <c r="A1396" s="172" t="s">
        <v>2883</v>
      </c>
      <c r="B1396" s="172"/>
      <c r="C1396" s="172" t="s">
        <v>2884</v>
      </c>
      <c r="G1396" t="s">
        <v>340</v>
      </c>
      <c r="H1396" s="171">
        <v>954.53</v>
      </c>
    </row>
    <row r="1397" ht="28" spans="1:8">
      <c r="A1397" s="172" t="s">
        <v>2885</v>
      </c>
      <c r="B1397" s="172"/>
      <c r="C1397" s="172" t="s">
        <v>2886</v>
      </c>
      <c r="G1397" t="s">
        <v>340</v>
      </c>
      <c r="H1397" s="171">
        <v>1329.41</v>
      </c>
    </row>
    <row r="1398" ht="28" spans="1:8">
      <c r="A1398" s="172" t="s">
        <v>2887</v>
      </c>
      <c r="B1398" s="172"/>
      <c r="C1398" s="172" t="s">
        <v>2888</v>
      </c>
      <c r="G1398" t="s">
        <v>340</v>
      </c>
      <c r="H1398" s="171">
        <v>1942.45</v>
      </c>
    </row>
    <row r="1399" ht="28" spans="1:8">
      <c r="A1399" s="172" t="s">
        <v>2889</v>
      </c>
      <c r="B1399" s="172"/>
      <c r="C1399" s="172" t="s">
        <v>2890</v>
      </c>
      <c r="G1399" t="s">
        <v>340</v>
      </c>
      <c r="H1399" s="171">
        <v>136.15</v>
      </c>
    </row>
    <row r="1400" ht="28" spans="1:8">
      <c r="A1400" s="172" t="s">
        <v>2891</v>
      </c>
      <c r="B1400" s="172"/>
      <c r="C1400" s="172" t="s">
        <v>2892</v>
      </c>
      <c r="G1400" t="s">
        <v>340</v>
      </c>
      <c r="H1400" s="171">
        <v>132.29</v>
      </c>
    </row>
    <row r="1401" ht="28" spans="1:8">
      <c r="A1401" s="172" t="s">
        <v>2893</v>
      </c>
      <c r="B1401" s="172"/>
      <c r="C1401" s="172" t="s">
        <v>2894</v>
      </c>
      <c r="G1401" t="s">
        <v>340</v>
      </c>
      <c r="H1401" s="171">
        <v>267.19</v>
      </c>
    </row>
    <row r="1402" ht="28" spans="1:8">
      <c r="A1402" s="172" t="s">
        <v>2895</v>
      </c>
      <c r="B1402" s="172"/>
      <c r="C1402" s="172" t="s">
        <v>2896</v>
      </c>
      <c r="G1402" t="s">
        <v>340</v>
      </c>
      <c r="H1402" s="171">
        <v>230.74</v>
      </c>
    </row>
    <row r="1403" ht="28" spans="1:8">
      <c r="A1403" s="172" t="s">
        <v>2897</v>
      </c>
      <c r="B1403" s="172"/>
      <c r="C1403" s="172" t="s">
        <v>2898</v>
      </c>
      <c r="G1403" t="s">
        <v>340</v>
      </c>
      <c r="H1403" s="171">
        <v>407.04</v>
      </c>
    </row>
    <row r="1404" ht="28" spans="1:8">
      <c r="A1404" s="172" t="s">
        <v>2899</v>
      </c>
      <c r="B1404" s="172"/>
      <c r="C1404" s="172" t="s">
        <v>2900</v>
      </c>
      <c r="G1404" t="s">
        <v>340</v>
      </c>
      <c r="H1404" s="171">
        <v>376.6</v>
      </c>
    </row>
    <row r="1405" ht="28" spans="1:8">
      <c r="A1405" s="172" t="s">
        <v>2901</v>
      </c>
      <c r="B1405" s="172"/>
      <c r="C1405" s="172" t="s">
        <v>2902</v>
      </c>
      <c r="G1405" t="s">
        <v>340</v>
      </c>
      <c r="H1405" s="171">
        <v>526.13</v>
      </c>
    </row>
    <row r="1406" ht="28" spans="1:8">
      <c r="A1406" s="172" t="s">
        <v>2903</v>
      </c>
      <c r="B1406" s="172"/>
      <c r="C1406" s="172" t="s">
        <v>2904</v>
      </c>
      <c r="G1406" t="s">
        <v>340</v>
      </c>
      <c r="H1406" s="171">
        <v>593.23</v>
      </c>
    </row>
    <row r="1407" ht="42" spans="1:8">
      <c r="A1407" s="172" t="s">
        <v>2905</v>
      </c>
      <c r="B1407" s="172"/>
      <c r="C1407" s="172" t="s">
        <v>2906</v>
      </c>
      <c r="G1407" t="s">
        <v>340</v>
      </c>
      <c r="H1407" s="171">
        <v>600.77</v>
      </c>
    </row>
    <row r="1408" ht="42" spans="1:8">
      <c r="A1408" s="172" t="s">
        <v>2907</v>
      </c>
      <c r="B1408" s="172"/>
      <c r="C1408" s="172" t="s">
        <v>2908</v>
      </c>
      <c r="G1408" t="s">
        <v>340</v>
      </c>
      <c r="H1408" s="171">
        <v>1331.97</v>
      </c>
    </row>
    <row r="1409" ht="28" spans="1:8">
      <c r="A1409" s="172" t="s">
        <v>2909</v>
      </c>
      <c r="B1409" s="172"/>
      <c r="C1409" s="172" t="s">
        <v>2910</v>
      </c>
      <c r="G1409" t="s">
        <v>340</v>
      </c>
      <c r="H1409" s="171">
        <v>355.34</v>
      </c>
    </row>
    <row r="1410" spans="1:3">
      <c r="A1410" s="172">
        <v>8922</v>
      </c>
      <c r="B1410" s="172"/>
      <c r="C1410" s="172" t="s">
        <v>2911</v>
      </c>
    </row>
    <row r="1411" spans="1:8">
      <c r="A1411" s="172" t="s">
        <v>2912</v>
      </c>
      <c r="B1411" s="172"/>
      <c r="C1411" s="172" t="s">
        <v>2913</v>
      </c>
      <c r="G1411" t="s">
        <v>340</v>
      </c>
      <c r="H1411" s="171">
        <v>82.06</v>
      </c>
    </row>
    <row r="1412" spans="1:8">
      <c r="A1412" s="172" t="s">
        <v>2914</v>
      </c>
      <c r="B1412" s="172"/>
      <c r="C1412" s="172" t="s">
        <v>2915</v>
      </c>
      <c r="G1412" t="s">
        <v>340</v>
      </c>
      <c r="H1412" s="171">
        <v>67.11</v>
      </c>
    </row>
    <row r="1413" ht="28" spans="1:8">
      <c r="A1413" s="172" t="s">
        <v>2916</v>
      </c>
      <c r="B1413" s="172"/>
      <c r="C1413" s="172" t="s">
        <v>2917</v>
      </c>
      <c r="G1413" t="s">
        <v>340</v>
      </c>
      <c r="H1413" s="171">
        <v>65.09</v>
      </c>
    </row>
    <row r="1414" ht="28" spans="1:8">
      <c r="A1414" s="172" t="s">
        <v>2918</v>
      </c>
      <c r="B1414" s="172"/>
      <c r="C1414" s="172" t="s">
        <v>2919</v>
      </c>
      <c r="G1414" t="s">
        <v>340</v>
      </c>
      <c r="H1414" s="171">
        <v>71.82</v>
      </c>
    </row>
    <row r="1415" ht="42" spans="1:8">
      <c r="A1415" s="172" t="s">
        <v>2920</v>
      </c>
      <c r="B1415" s="172"/>
      <c r="C1415" s="172" t="s">
        <v>2921</v>
      </c>
      <c r="G1415" t="s">
        <v>340</v>
      </c>
      <c r="H1415" s="171">
        <v>116</v>
      </c>
    </row>
    <row r="1416" ht="42" spans="1:8">
      <c r="A1416" s="172" t="s">
        <v>2922</v>
      </c>
      <c r="B1416" s="172"/>
      <c r="C1416" s="172" t="s">
        <v>2923</v>
      </c>
      <c r="G1416" t="s">
        <v>340</v>
      </c>
      <c r="H1416" s="171">
        <v>88.34</v>
      </c>
    </row>
    <row r="1417" ht="42" spans="1:8">
      <c r="A1417" s="172" t="s">
        <v>2924</v>
      </c>
      <c r="B1417" s="172"/>
      <c r="C1417" s="172" t="s">
        <v>2925</v>
      </c>
      <c r="G1417" t="s">
        <v>340</v>
      </c>
      <c r="H1417" s="171">
        <v>79.32</v>
      </c>
    </row>
    <row r="1418" ht="42" spans="1:8">
      <c r="A1418" s="172" t="s">
        <v>2926</v>
      </c>
      <c r="B1418" s="172"/>
      <c r="C1418" s="172" t="s">
        <v>2927</v>
      </c>
      <c r="G1418" t="s">
        <v>340</v>
      </c>
      <c r="H1418" s="171">
        <v>80.56</v>
      </c>
    </row>
    <row r="1419" ht="42" spans="1:8">
      <c r="A1419" s="172" t="s">
        <v>2928</v>
      </c>
      <c r="B1419" s="172"/>
      <c r="C1419" s="172" t="s">
        <v>2929</v>
      </c>
      <c r="G1419" t="s">
        <v>340</v>
      </c>
      <c r="H1419" s="171">
        <v>69.58</v>
      </c>
    </row>
    <row r="1420" ht="42" spans="1:8">
      <c r="A1420" s="172" t="s">
        <v>2930</v>
      </c>
      <c r="B1420" s="172"/>
      <c r="C1420" s="172" t="s">
        <v>2931</v>
      </c>
      <c r="G1420" t="s">
        <v>340</v>
      </c>
      <c r="H1420" s="171">
        <v>70.82</v>
      </c>
    </row>
    <row r="1421" ht="28" spans="1:8">
      <c r="A1421" s="172" t="s">
        <v>2932</v>
      </c>
      <c r="B1421" s="172"/>
      <c r="C1421" s="172" t="s">
        <v>2933</v>
      </c>
      <c r="G1421" t="s">
        <v>340</v>
      </c>
      <c r="H1421" s="171">
        <v>55.35</v>
      </c>
    </row>
    <row r="1422" ht="28" spans="1:8">
      <c r="A1422" s="172" t="s">
        <v>2934</v>
      </c>
      <c r="B1422" s="172"/>
      <c r="C1422" s="172" t="s">
        <v>2935</v>
      </c>
      <c r="G1422" t="s">
        <v>340</v>
      </c>
      <c r="H1422" s="171">
        <v>39.97</v>
      </c>
    </row>
    <row r="1423" ht="28" spans="1:8">
      <c r="A1423" s="172" t="s">
        <v>2936</v>
      </c>
      <c r="B1423" s="172"/>
      <c r="C1423" s="172" t="s">
        <v>2937</v>
      </c>
      <c r="G1423" t="s">
        <v>340</v>
      </c>
      <c r="H1423" s="171">
        <v>46.7</v>
      </c>
    </row>
    <row r="1424" ht="42" spans="1:8">
      <c r="A1424" s="172" t="s">
        <v>2938</v>
      </c>
      <c r="B1424" s="172"/>
      <c r="C1424" s="172" t="s">
        <v>2939</v>
      </c>
      <c r="G1424" t="s">
        <v>340</v>
      </c>
      <c r="H1424" s="171">
        <v>90.88</v>
      </c>
    </row>
    <row r="1425" ht="42" spans="1:8">
      <c r="A1425" s="172" t="s">
        <v>2940</v>
      </c>
      <c r="B1425" s="172"/>
      <c r="C1425" s="172" t="s">
        <v>2941</v>
      </c>
      <c r="G1425" t="s">
        <v>340</v>
      </c>
      <c r="H1425" s="171">
        <v>63.22</v>
      </c>
    </row>
    <row r="1426" ht="42" spans="1:8">
      <c r="A1426" s="172" t="s">
        <v>2942</v>
      </c>
      <c r="B1426" s="172"/>
      <c r="C1426" s="172" t="s">
        <v>2943</v>
      </c>
      <c r="G1426" t="s">
        <v>340</v>
      </c>
      <c r="H1426" s="171">
        <v>54.2</v>
      </c>
    </row>
    <row r="1427" ht="42" spans="1:8">
      <c r="A1427" s="172" t="s">
        <v>2944</v>
      </c>
      <c r="B1427" s="172"/>
      <c r="C1427" s="172" t="s">
        <v>2945</v>
      </c>
      <c r="G1427" t="s">
        <v>340</v>
      </c>
      <c r="H1427" s="171">
        <v>55.44</v>
      </c>
    </row>
    <row r="1428" ht="28" spans="1:8">
      <c r="A1428" s="172" t="s">
        <v>2946</v>
      </c>
      <c r="B1428" s="172"/>
      <c r="C1428" s="172" t="s">
        <v>2947</v>
      </c>
      <c r="G1428" t="s">
        <v>340</v>
      </c>
      <c r="H1428" s="171">
        <v>22.96</v>
      </c>
    </row>
    <row r="1429" ht="28" spans="1:8">
      <c r="A1429" s="172" t="s">
        <v>2948</v>
      </c>
      <c r="B1429" s="172"/>
      <c r="C1429" s="172" t="s">
        <v>2949</v>
      </c>
      <c r="G1429" t="s">
        <v>340</v>
      </c>
      <c r="H1429" s="171">
        <v>37.31</v>
      </c>
    </row>
    <row r="1430" ht="28" spans="1:8">
      <c r="A1430" s="172" t="s">
        <v>2950</v>
      </c>
      <c r="B1430" s="172"/>
      <c r="C1430" s="172" t="s">
        <v>2951</v>
      </c>
      <c r="G1430" t="s">
        <v>340</v>
      </c>
      <c r="H1430" s="171">
        <v>44.04</v>
      </c>
    </row>
    <row r="1431" ht="28" spans="1:8">
      <c r="A1431" s="172" t="s">
        <v>2952</v>
      </c>
      <c r="B1431" s="172"/>
      <c r="C1431" s="172" t="s">
        <v>2953</v>
      </c>
      <c r="G1431" t="s">
        <v>340</v>
      </c>
      <c r="H1431" s="171">
        <v>39.79</v>
      </c>
    </row>
    <row r="1432" ht="28" spans="1:8">
      <c r="A1432" s="172" t="s">
        <v>2954</v>
      </c>
      <c r="B1432" s="172"/>
      <c r="C1432" s="172" t="s">
        <v>2955</v>
      </c>
      <c r="G1432" t="s">
        <v>340</v>
      </c>
      <c r="H1432" s="171">
        <v>46.52</v>
      </c>
    </row>
    <row r="1433" ht="42" spans="1:8">
      <c r="A1433" s="172" t="s">
        <v>2956</v>
      </c>
      <c r="B1433" s="172"/>
      <c r="C1433" s="172" t="s">
        <v>2957</v>
      </c>
      <c r="G1433" t="s">
        <v>340</v>
      </c>
      <c r="H1433" s="171">
        <v>51.95</v>
      </c>
    </row>
    <row r="1434" ht="42" spans="1:8">
      <c r="A1434" s="172" t="s">
        <v>2958</v>
      </c>
      <c r="B1434" s="172"/>
      <c r="C1434" s="172" t="s">
        <v>2959</v>
      </c>
      <c r="G1434" t="s">
        <v>340</v>
      </c>
      <c r="H1434" s="171">
        <v>58.68</v>
      </c>
    </row>
    <row r="1435" ht="28" spans="1:8">
      <c r="A1435" s="172" t="s">
        <v>2960</v>
      </c>
      <c r="B1435" s="172"/>
      <c r="C1435" s="172" t="s">
        <v>2961</v>
      </c>
      <c r="G1435" t="s">
        <v>340</v>
      </c>
      <c r="H1435" s="171">
        <v>153.37</v>
      </c>
    </row>
    <row r="1436" ht="28" spans="1:8">
      <c r="A1436" s="172" t="s">
        <v>2962</v>
      </c>
      <c r="B1436" s="172"/>
      <c r="C1436" s="172" t="s">
        <v>2963</v>
      </c>
      <c r="G1436" t="s">
        <v>340</v>
      </c>
      <c r="H1436" s="171">
        <v>125.74</v>
      </c>
    </row>
    <row r="1437" ht="28" spans="1:8">
      <c r="A1437" s="172" t="s">
        <v>2964</v>
      </c>
      <c r="B1437" s="172"/>
      <c r="C1437" s="172" t="s">
        <v>2965</v>
      </c>
      <c r="G1437" t="s">
        <v>340</v>
      </c>
      <c r="H1437" s="171">
        <v>75.5</v>
      </c>
    </row>
    <row r="1438" ht="28" spans="1:8">
      <c r="A1438" s="172" t="s">
        <v>2966</v>
      </c>
      <c r="B1438" s="172"/>
      <c r="C1438" s="172" t="s">
        <v>2967</v>
      </c>
      <c r="G1438" t="s">
        <v>340</v>
      </c>
      <c r="H1438" s="171">
        <v>105.54</v>
      </c>
    </row>
    <row r="1439" ht="28" spans="1:8">
      <c r="A1439" s="172" t="s">
        <v>2968</v>
      </c>
      <c r="B1439" s="172"/>
      <c r="C1439" s="172" t="s">
        <v>2969</v>
      </c>
      <c r="G1439" t="s">
        <v>340</v>
      </c>
      <c r="H1439" s="171">
        <v>93.21</v>
      </c>
    </row>
    <row r="1440" ht="28" spans="1:8">
      <c r="A1440" s="172" t="s">
        <v>2970</v>
      </c>
      <c r="B1440" s="172"/>
      <c r="C1440" s="172" t="s">
        <v>2971</v>
      </c>
      <c r="G1440" t="s">
        <v>340</v>
      </c>
      <c r="H1440" s="171">
        <v>55.53</v>
      </c>
    </row>
    <row r="1441" ht="28" spans="1:8">
      <c r="A1441" s="172" t="s">
        <v>2972</v>
      </c>
      <c r="B1441" s="172"/>
      <c r="C1441" s="172" t="s">
        <v>2973</v>
      </c>
      <c r="G1441" t="s">
        <v>340</v>
      </c>
      <c r="H1441" s="171">
        <v>39.9</v>
      </c>
    </row>
    <row r="1442" ht="42" spans="1:8">
      <c r="A1442" s="172" t="s">
        <v>2974</v>
      </c>
      <c r="B1442" s="172"/>
      <c r="C1442" s="172" t="s">
        <v>2975</v>
      </c>
      <c r="G1442" t="s">
        <v>340</v>
      </c>
      <c r="H1442" s="171">
        <v>60.22</v>
      </c>
    </row>
    <row r="1443" ht="42" spans="1:8">
      <c r="A1443" s="172" t="s">
        <v>2976</v>
      </c>
      <c r="B1443" s="172"/>
      <c r="C1443" s="172" t="s">
        <v>2977</v>
      </c>
      <c r="G1443" t="s">
        <v>340</v>
      </c>
      <c r="H1443" s="171">
        <v>51.2</v>
      </c>
    </row>
    <row r="1444" ht="42" spans="1:8">
      <c r="A1444" s="172" t="s">
        <v>2978</v>
      </c>
      <c r="B1444" s="172"/>
      <c r="C1444" s="172" t="s">
        <v>2979</v>
      </c>
      <c r="G1444" t="s">
        <v>340</v>
      </c>
      <c r="H1444" s="171">
        <v>52.44</v>
      </c>
    </row>
    <row r="1445" ht="28" spans="1:8">
      <c r="A1445" s="172" t="s">
        <v>2980</v>
      </c>
      <c r="B1445" s="172"/>
      <c r="C1445" s="172" t="s">
        <v>2981</v>
      </c>
      <c r="G1445" t="s">
        <v>340</v>
      </c>
      <c r="H1445" s="171">
        <v>40.32</v>
      </c>
    </row>
    <row r="1446" ht="28" spans="1:8">
      <c r="A1446" s="172" t="s">
        <v>2982</v>
      </c>
      <c r="B1446" s="172"/>
      <c r="C1446" s="172" t="s">
        <v>2983</v>
      </c>
      <c r="G1446" t="s">
        <v>340</v>
      </c>
      <c r="H1446" s="171">
        <v>35.03</v>
      </c>
    </row>
    <row r="1447" ht="42" spans="1:8">
      <c r="A1447" s="172" t="s">
        <v>2984</v>
      </c>
      <c r="B1447" s="172"/>
      <c r="C1447" s="172" t="s">
        <v>2985</v>
      </c>
      <c r="G1447" t="s">
        <v>340</v>
      </c>
      <c r="H1447" s="171">
        <v>46.33</v>
      </c>
    </row>
    <row r="1448" ht="42" spans="1:8">
      <c r="A1448" s="172" t="s">
        <v>2986</v>
      </c>
      <c r="B1448" s="172"/>
      <c r="C1448" s="172" t="s">
        <v>2987</v>
      </c>
      <c r="G1448" t="s">
        <v>340</v>
      </c>
      <c r="H1448" s="171">
        <v>47.57</v>
      </c>
    </row>
    <row r="1449" ht="28" spans="1:8">
      <c r="A1449" s="172" t="s">
        <v>2988</v>
      </c>
      <c r="B1449" s="172"/>
      <c r="C1449" s="172" t="s">
        <v>2989</v>
      </c>
      <c r="G1449" t="s">
        <v>340</v>
      </c>
      <c r="H1449" s="171">
        <v>35.05</v>
      </c>
    </row>
    <row r="1450" ht="28" spans="1:8">
      <c r="A1450" s="172" t="s">
        <v>2990</v>
      </c>
      <c r="B1450" s="172"/>
      <c r="C1450" s="172" t="s">
        <v>2991</v>
      </c>
      <c r="G1450" t="s">
        <v>340</v>
      </c>
      <c r="H1450" s="171">
        <v>27.34</v>
      </c>
    </row>
    <row r="1451" ht="42" spans="1:8">
      <c r="A1451" s="172" t="s">
        <v>2992</v>
      </c>
      <c r="B1451" s="172"/>
      <c r="C1451" s="172" t="s">
        <v>2993</v>
      </c>
      <c r="G1451" t="s">
        <v>340</v>
      </c>
      <c r="H1451" s="171">
        <v>47.66</v>
      </c>
    </row>
    <row r="1452" ht="42" spans="1:8">
      <c r="A1452" s="172" t="s">
        <v>2994</v>
      </c>
      <c r="B1452" s="172"/>
      <c r="C1452" s="172" t="s">
        <v>2995</v>
      </c>
      <c r="G1452" t="s">
        <v>340</v>
      </c>
      <c r="H1452" s="171">
        <v>38.64</v>
      </c>
    </row>
    <row r="1453" ht="42" spans="1:8">
      <c r="A1453" s="172" t="s">
        <v>2996</v>
      </c>
      <c r="B1453" s="172"/>
      <c r="C1453" s="172" t="s">
        <v>2997</v>
      </c>
      <c r="G1453" t="s">
        <v>340</v>
      </c>
      <c r="H1453" s="171">
        <v>39.88</v>
      </c>
    </row>
    <row r="1454" ht="56" spans="1:8">
      <c r="A1454" s="172" t="s">
        <v>2998</v>
      </c>
      <c r="B1454" s="172"/>
      <c r="C1454" s="172" t="s">
        <v>2999</v>
      </c>
      <c r="G1454" t="s">
        <v>340</v>
      </c>
      <c r="H1454" s="171">
        <v>74.45</v>
      </c>
    </row>
    <row r="1455" ht="56" spans="1:8">
      <c r="A1455" s="172" t="s">
        <v>3000</v>
      </c>
      <c r="B1455" s="172"/>
      <c r="C1455" s="172" t="s">
        <v>3001</v>
      </c>
      <c r="G1455" t="s">
        <v>340</v>
      </c>
      <c r="H1455" s="171">
        <v>75.69</v>
      </c>
    </row>
    <row r="1456" ht="56" spans="1:8">
      <c r="A1456" s="172" t="s">
        <v>3002</v>
      </c>
      <c r="B1456" s="172"/>
      <c r="C1456" s="172" t="s">
        <v>3003</v>
      </c>
      <c r="G1456" t="s">
        <v>340</v>
      </c>
      <c r="H1456" s="171">
        <v>61.89</v>
      </c>
    </row>
    <row r="1457" ht="56" spans="1:8">
      <c r="A1457" s="172" t="s">
        <v>3004</v>
      </c>
      <c r="B1457" s="172"/>
      <c r="C1457" s="172" t="s">
        <v>3005</v>
      </c>
      <c r="G1457" t="s">
        <v>340</v>
      </c>
      <c r="H1457" s="171">
        <v>63.13</v>
      </c>
    </row>
    <row r="1458" ht="28" spans="1:8">
      <c r="A1458" s="172" t="s">
        <v>3006</v>
      </c>
      <c r="B1458" s="172"/>
      <c r="C1458" s="172" t="s">
        <v>3007</v>
      </c>
      <c r="G1458" t="s">
        <v>340</v>
      </c>
      <c r="H1458" s="171">
        <v>15.47</v>
      </c>
    </row>
    <row r="1459" ht="28" spans="1:8">
      <c r="A1459" s="172" t="s">
        <v>3008</v>
      </c>
      <c r="B1459" s="172"/>
      <c r="C1459" s="172" t="s">
        <v>3009</v>
      </c>
      <c r="G1459" t="s">
        <v>340</v>
      </c>
      <c r="H1459" s="171">
        <v>5.31</v>
      </c>
    </row>
    <row r="1460" spans="1:8">
      <c r="A1460" s="172" t="s">
        <v>3010</v>
      </c>
      <c r="B1460" s="172"/>
      <c r="C1460" s="172" t="s">
        <v>3011</v>
      </c>
      <c r="G1460" t="s">
        <v>340</v>
      </c>
      <c r="H1460" s="171">
        <v>12.16</v>
      </c>
    </row>
    <row r="1461" spans="1:8">
      <c r="A1461" s="172" t="s">
        <v>3012</v>
      </c>
      <c r="B1461" s="172"/>
      <c r="C1461" s="172" t="s">
        <v>3013</v>
      </c>
      <c r="G1461" t="s">
        <v>340</v>
      </c>
      <c r="H1461" s="171">
        <v>19.49</v>
      </c>
    </row>
    <row r="1462" ht="28" spans="1:8">
      <c r="A1462" s="172" t="s">
        <v>3014</v>
      </c>
      <c r="B1462" s="172"/>
      <c r="C1462" s="172" t="s">
        <v>3015</v>
      </c>
      <c r="G1462" t="s">
        <v>340</v>
      </c>
      <c r="H1462" s="171">
        <v>30.79</v>
      </c>
    </row>
    <row r="1463" ht="28" spans="1:8">
      <c r="A1463" s="172" t="s">
        <v>3016</v>
      </c>
      <c r="B1463" s="172"/>
      <c r="C1463" s="172" t="s">
        <v>3017</v>
      </c>
      <c r="G1463" t="s">
        <v>340</v>
      </c>
      <c r="H1463" s="171">
        <v>26.01</v>
      </c>
    </row>
    <row r="1464" ht="42" spans="1:8">
      <c r="A1464" s="172" t="s">
        <v>3018</v>
      </c>
      <c r="B1464" s="172"/>
      <c r="C1464" s="172" t="s">
        <v>3019</v>
      </c>
      <c r="G1464" t="s">
        <v>340</v>
      </c>
      <c r="H1464" s="171">
        <v>38.55</v>
      </c>
    </row>
    <row r="1465" ht="42" spans="1:8">
      <c r="A1465" s="172" t="s">
        <v>3020</v>
      </c>
      <c r="B1465" s="172"/>
      <c r="C1465" s="172" t="s">
        <v>3021</v>
      </c>
      <c r="G1465" t="s">
        <v>340</v>
      </c>
      <c r="H1465" s="171">
        <v>45.28</v>
      </c>
    </row>
    <row r="1466" ht="42" spans="1:8">
      <c r="A1466" s="172" t="s">
        <v>3022</v>
      </c>
      <c r="B1466" s="172"/>
      <c r="C1466" s="172" t="s">
        <v>3023</v>
      </c>
      <c r="G1466" t="s">
        <v>340</v>
      </c>
      <c r="H1466" s="171">
        <v>95.34</v>
      </c>
    </row>
    <row r="1467" ht="42" spans="1:8">
      <c r="A1467" s="172" t="s">
        <v>3024</v>
      </c>
      <c r="B1467" s="172"/>
      <c r="C1467" s="172" t="s">
        <v>3025</v>
      </c>
      <c r="G1467" t="s">
        <v>340</v>
      </c>
      <c r="H1467" s="171">
        <v>102.07</v>
      </c>
    </row>
    <row r="1468" ht="28" spans="1:8">
      <c r="A1468" s="172" t="s">
        <v>3026</v>
      </c>
      <c r="B1468" s="172"/>
      <c r="C1468" s="172" t="s">
        <v>3027</v>
      </c>
      <c r="G1468" t="s">
        <v>340</v>
      </c>
      <c r="H1468" s="171">
        <v>27.25</v>
      </c>
    </row>
    <row r="1469" ht="42" spans="1:8">
      <c r="A1469" s="172" t="s">
        <v>3028</v>
      </c>
      <c r="B1469" s="172"/>
      <c r="C1469" s="172" t="s">
        <v>3029</v>
      </c>
      <c r="G1469" t="s">
        <v>340</v>
      </c>
      <c r="H1469" s="171">
        <v>33.33</v>
      </c>
    </row>
    <row r="1470" ht="28" spans="1:8">
      <c r="A1470" s="172" t="s">
        <v>3030</v>
      </c>
      <c r="B1470" s="172"/>
      <c r="C1470" s="172" t="s">
        <v>3031</v>
      </c>
      <c r="G1470" t="s">
        <v>340</v>
      </c>
      <c r="H1470" s="171">
        <v>84.04</v>
      </c>
    </row>
    <row r="1471" ht="42" spans="1:8">
      <c r="A1471" s="172" t="s">
        <v>3032</v>
      </c>
      <c r="B1471" s="172"/>
      <c r="C1471" s="172" t="s">
        <v>3033</v>
      </c>
      <c r="G1471" t="s">
        <v>340</v>
      </c>
      <c r="H1471" s="171">
        <v>31.88</v>
      </c>
    </row>
    <row r="1472" ht="42" spans="1:8">
      <c r="A1472" s="172" t="s">
        <v>3034</v>
      </c>
      <c r="B1472" s="172"/>
      <c r="C1472" s="172" t="s">
        <v>3035</v>
      </c>
      <c r="G1472" t="s">
        <v>340</v>
      </c>
      <c r="H1472" s="171">
        <v>21.09</v>
      </c>
    </row>
    <row r="1473" ht="42" spans="1:8">
      <c r="A1473" s="172" t="s">
        <v>3036</v>
      </c>
      <c r="B1473" s="172"/>
      <c r="C1473" s="172" t="s">
        <v>3037</v>
      </c>
      <c r="G1473" t="s">
        <v>340</v>
      </c>
      <c r="H1473" s="171">
        <v>22.16</v>
      </c>
    </row>
    <row r="1474" spans="1:8">
      <c r="A1474" s="172" t="s">
        <v>3038</v>
      </c>
      <c r="B1474" s="172"/>
      <c r="C1474" s="172" t="s">
        <v>3039</v>
      </c>
      <c r="G1474" t="s">
        <v>340</v>
      </c>
      <c r="H1474" s="171">
        <v>2.23</v>
      </c>
    </row>
    <row r="1475" ht="28" spans="1:8">
      <c r="A1475" s="172" t="s">
        <v>3040</v>
      </c>
      <c r="B1475" s="172"/>
      <c r="C1475" s="172" t="s">
        <v>3041</v>
      </c>
      <c r="G1475" t="s">
        <v>340</v>
      </c>
      <c r="H1475" s="171">
        <v>2.42</v>
      </c>
    </row>
    <row r="1476" ht="28" spans="1:8">
      <c r="A1476" s="172" t="s">
        <v>3042</v>
      </c>
      <c r="B1476" s="172"/>
      <c r="C1476" s="172" t="s">
        <v>3043</v>
      </c>
      <c r="G1476" t="s">
        <v>340</v>
      </c>
      <c r="H1476" s="171">
        <v>26.85</v>
      </c>
    </row>
    <row r="1477" ht="28" spans="1:8">
      <c r="A1477" s="172" t="s">
        <v>3044</v>
      </c>
      <c r="B1477" s="172"/>
      <c r="C1477" s="172" t="s">
        <v>3045</v>
      </c>
      <c r="G1477" t="s">
        <v>340</v>
      </c>
      <c r="H1477" s="171">
        <v>27.27</v>
      </c>
    </row>
    <row r="1478" ht="28" spans="1:8">
      <c r="A1478" s="172" t="s">
        <v>3046</v>
      </c>
      <c r="B1478" s="172"/>
      <c r="C1478" s="172" t="s">
        <v>3047</v>
      </c>
      <c r="G1478" t="s">
        <v>340</v>
      </c>
      <c r="H1478" s="171">
        <v>21.98</v>
      </c>
    </row>
    <row r="1479" ht="28" spans="1:8">
      <c r="A1479" s="172" t="s">
        <v>3048</v>
      </c>
      <c r="B1479" s="172"/>
      <c r="C1479" s="172" t="s">
        <v>3049</v>
      </c>
      <c r="G1479" t="s">
        <v>340</v>
      </c>
      <c r="H1479" s="171">
        <v>14.29</v>
      </c>
    </row>
    <row r="1480" ht="28" spans="1:8">
      <c r="A1480" s="172" t="s">
        <v>3050</v>
      </c>
      <c r="B1480" s="172"/>
      <c r="C1480" s="172" t="s">
        <v>3051</v>
      </c>
      <c r="G1480" t="s">
        <v>340</v>
      </c>
      <c r="H1480" s="171">
        <v>17.74</v>
      </c>
    </row>
    <row r="1481" ht="28" spans="1:8">
      <c r="A1481" s="172" t="s">
        <v>3052</v>
      </c>
      <c r="B1481" s="172"/>
      <c r="C1481" s="172" t="s">
        <v>3053</v>
      </c>
      <c r="G1481" t="s">
        <v>340</v>
      </c>
      <c r="H1481" s="171">
        <v>22</v>
      </c>
    </row>
    <row r="1482" ht="28" spans="1:8">
      <c r="A1482" s="172" t="s">
        <v>3054</v>
      </c>
      <c r="B1482" s="172"/>
      <c r="C1482" s="172" t="s">
        <v>3055</v>
      </c>
      <c r="G1482" t="s">
        <v>340</v>
      </c>
      <c r="H1482" s="171">
        <v>12.96</v>
      </c>
    </row>
    <row r="1483" ht="28" spans="1:8">
      <c r="A1483" s="172" t="s">
        <v>3056</v>
      </c>
      <c r="B1483" s="172"/>
      <c r="C1483" s="172" t="s">
        <v>3057</v>
      </c>
      <c r="G1483" t="s">
        <v>340</v>
      </c>
      <c r="H1483" s="171">
        <v>14.2</v>
      </c>
    </row>
    <row r="1484" ht="28" spans="1:8">
      <c r="A1484" s="172" t="s">
        <v>3058</v>
      </c>
      <c r="B1484" s="172"/>
      <c r="C1484" s="172" t="s">
        <v>3059</v>
      </c>
      <c r="G1484" t="s">
        <v>340</v>
      </c>
      <c r="H1484" s="171">
        <v>20.28</v>
      </c>
    </row>
    <row r="1485" ht="28" spans="1:8">
      <c r="A1485" s="172" t="s">
        <v>3060</v>
      </c>
      <c r="B1485" s="172"/>
      <c r="C1485" s="172" t="s">
        <v>3061</v>
      </c>
      <c r="G1485" t="s">
        <v>340</v>
      </c>
      <c r="H1485" s="171">
        <v>70.99</v>
      </c>
    </row>
    <row r="1486" spans="1:8">
      <c r="A1486" s="172" t="s">
        <v>3062</v>
      </c>
      <c r="B1486" s="172"/>
      <c r="C1486" s="172" t="s">
        <v>3063</v>
      </c>
      <c r="G1486" t="s">
        <v>340</v>
      </c>
      <c r="H1486" s="171">
        <v>4.79</v>
      </c>
    </row>
    <row r="1487" spans="1:8">
      <c r="A1487" s="172" t="s">
        <v>3064</v>
      </c>
      <c r="B1487" s="172"/>
      <c r="C1487" s="172" t="s">
        <v>3065</v>
      </c>
      <c r="G1487" t="s">
        <v>340</v>
      </c>
      <c r="H1487" s="171">
        <v>4.02</v>
      </c>
    </row>
    <row r="1488" spans="1:8">
      <c r="A1488" s="172" t="s">
        <v>3066</v>
      </c>
      <c r="B1488" s="172"/>
      <c r="C1488" s="172" t="s">
        <v>3067</v>
      </c>
      <c r="G1488" t="s">
        <v>340</v>
      </c>
      <c r="H1488" s="171">
        <v>5.29</v>
      </c>
    </row>
    <row r="1489" spans="1:8">
      <c r="A1489" s="172" t="s">
        <v>3068</v>
      </c>
      <c r="B1489" s="172"/>
      <c r="C1489" s="172" t="s">
        <v>3069</v>
      </c>
      <c r="G1489" t="s">
        <v>340</v>
      </c>
      <c r="H1489" s="171">
        <v>5.68</v>
      </c>
    </row>
    <row r="1490" spans="1:8">
      <c r="A1490" s="172" t="s">
        <v>3070</v>
      </c>
      <c r="B1490" s="172"/>
      <c r="C1490" s="172" t="s">
        <v>3071</v>
      </c>
      <c r="G1490" t="s">
        <v>340</v>
      </c>
      <c r="H1490" s="171">
        <v>11.64</v>
      </c>
    </row>
    <row r="1491" spans="1:8">
      <c r="A1491" s="172" t="s">
        <v>3072</v>
      </c>
      <c r="B1491" s="172"/>
      <c r="C1491" s="172" t="s">
        <v>3073</v>
      </c>
      <c r="G1491" t="s">
        <v>340</v>
      </c>
      <c r="H1491" s="171">
        <v>10.27</v>
      </c>
    </row>
    <row r="1492" ht="28" spans="1:8">
      <c r="A1492" s="172" t="s">
        <v>3074</v>
      </c>
      <c r="B1492" s="172"/>
      <c r="C1492" s="172" t="s">
        <v>3075</v>
      </c>
      <c r="G1492" t="s">
        <v>340</v>
      </c>
      <c r="H1492" s="171">
        <v>10.49</v>
      </c>
    </row>
    <row r="1493" spans="1:8">
      <c r="A1493" s="172" t="s">
        <v>3076</v>
      </c>
      <c r="B1493" s="172"/>
      <c r="C1493" s="172" t="s">
        <v>3077</v>
      </c>
      <c r="G1493" t="s">
        <v>340</v>
      </c>
      <c r="H1493" s="171">
        <v>11.95</v>
      </c>
    </row>
    <row r="1494" ht="28" spans="1:8">
      <c r="A1494" s="172" t="s">
        <v>3078</v>
      </c>
      <c r="B1494" s="172"/>
      <c r="C1494" s="172" t="s">
        <v>3079</v>
      </c>
      <c r="G1494" t="s">
        <v>340</v>
      </c>
      <c r="H1494" s="171">
        <v>7.37</v>
      </c>
    </row>
    <row r="1495" ht="28" spans="1:8">
      <c r="A1495" s="172" t="s">
        <v>3080</v>
      </c>
      <c r="B1495" s="172"/>
      <c r="C1495" s="172" t="s">
        <v>3081</v>
      </c>
      <c r="G1495" t="s">
        <v>340</v>
      </c>
      <c r="H1495" s="171">
        <v>7.85</v>
      </c>
    </row>
    <row r="1496" spans="1:3">
      <c r="A1496" s="172">
        <v>8923</v>
      </c>
      <c r="B1496" s="172"/>
      <c r="C1496" s="172" t="s">
        <v>3082</v>
      </c>
    </row>
    <row r="1497" ht="28" spans="1:8">
      <c r="A1497" s="172" t="s">
        <v>3083</v>
      </c>
      <c r="B1497" s="172"/>
      <c r="C1497" s="172" t="s">
        <v>3084</v>
      </c>
      <c r="G1497" t="s">
        <v>357</v>
      </c>
      <c r="H1497" s="171">
        <v>11.39</v>
      </c>
    </row>
    <row r="1498" spans="1:3">
      <c r="A1498" s="172">
        <v>8924</v>
      </c>
      <c r="B1498" s="172"/>
      <c r="C1498" s="172" t="s">
        <v>3085</v>
      </c>
    </row>
    <row r="1499" ht="28" spans="1:8">
      <c r="A1499" s="172" t="s">
        <v>3086</v>
      </c>
      <c r="B1499" s="172"/>
      <c r="C1499" s="172" t="s">
        <v>3087</v>
      </c>
      <c r="G1499" t="s">
        <v>340</v>
      </c>
      <c r="H1499" s="171">
        <v>39.6</v>
      </c>
    </row>
    <row r="1500" ht="28" spans="1:8">
      <c r="A1500" s="172" t="s">
        <v>3088</v>
      </c>
      <c r="B1500" s="172"/>
      <c r="C1500" s="172" t="s">
        <v>3089</v>
      </c>
      <c r="G1500" t="s">
        <v>340</v>
      </c>
      <c r="H1500" s="171">
        <v>53.44</v>
      </c>
    </row>
    <row r="1501" ht="28" spans="1:8">
      <c r="A1501" s="172" t="s">
        <v>3090</v>
      </c>
      <c r="B1501" s="172"/>
      <c r="C1501" s="172" t="s">
        <v>3091</v>
      </c>
      <c r="G1501" t="s">
        <v>340</v>
      </c>
      <c r="H1501" s="171">
        <v>44.2</v>
      </c>
    </row>
    <row r="1502" ht="28" spans="1:8">
      <c r="A1502" s="172" t="s">
        <v>3092</v>
      </c>
      <c r="B1502" s="172"/>
      <c r="C1502" s="172" t="s">
        <v>3093</v>
      </c>
      <c r="G1502" t="s">
        <v>340</v>
      </c>
      <c r="H1502" s="171">
        <v>70.87</v>
      </c>
    </row>
    <row r="1503" ht="28" spans="1:8">
      <c r="A1503" s="172" t="s">
        <v>3094</v>
      </c>
      <c r="B1503" s="172"/>
      <c r="C1503" s="172" t="s">
        <v>3095</v>
      </c>
      <c r="G1503" t="s">
        <v>340</v>
      </c>
      <c r="H1503" s="171">
        <v>29.66</v>
      </c>
    </row>
    <row r="1504" ht="28" spans="1:8">
      <c r="A1504" s="172" t="s">
        <v>3096</v>
      </c>
      <c r="B1504" s="172"/>
      <c r="C1504" s="172" t="s">
        <v>3097</v>
      </c>
      <c r="G1504" t="s">
        <v>340</v>
      </c>
      <c r="H1504" s="171">
        <v>41.66</v>
      </c>
    </row>
    <row r="1505" ht="28" spans="1:8">
      <c r="A1505" s="172" t="s">
        <v>3098</v>
      </c>
      <c r="B1505" s="172"/>
      <c r="C1505" s="172" t="s">
        <v>3099</v>
      </c>
      <c r="G1505" t="s">
        <v>340</v>
      </c>
      <c r="H1505" s="171">
        <v>59.89</v>
      </c>
    </row>
    <row r="1506" ht="28" spans="1:8">
      <c r="A1506" s="172" t="s">
        <v>3100</v>
      </c>
      <c r="B1506" s="172"/>
      <c r="C1506" s="172" t="s">
        <v>3101</v>
      </c>
      <c r="G1506" t="s">
        <v>340</v>
      </c>
      <c r="H1506" s="171">
        <v>49.69</v>
      </c>
    </row>
    <row r="1507" ht="28" spans="1:8">
      <c r="A1507" s="172" t="s">
        <v>3102</v>
      </c>
      <c r="B1507" s="172"/>
      <c r="C1507" s="172" t="s">
        <v>3103</v>
      </c>
      <c r="G1507" t="s">
        <v>340</v>
      </c>
      <c r="H1507" s="171">
        <v>78.03</v>
      </c>
    </row>
    <row r="1508" ht="28" spans="1:8">
      <c r="A1508" s="172" t="s">
        <v>3104</v>
      </c>
      <c r="B1508" s="172"/>
      <c r="C1508" s="172" t="s">
        <v>3105</v>
      </c>
      <c r="G1508" t="s">
        <v>340</v>
      </c>
      <c r="H1508" s="171">
        <v>31.76</v>
      </c>
    </row>
    <row r="1509" ht="28" spans="1:8">
      <c r="A1509" s="172" t="s">
        <v>3106</v>
      </c>
      <c r="B1509" s="172"/>
      <c r="C1509" s="172" t="s">
        <v>3107</v>
      </c>
      <c r="G1509" t="s">
        <v>340</v>
      </c>
      <c r="H1509" s="171">
        <v>39.6</v>
      </c>
    </row>
    <row r="1510" ht="28" spans="1:8">
      <c r="A1510" s="172" t="s">
        <v>3108</v>
      </c>
      <c r="B1510" s="172"/>
      <c r="C1510" s="172" t="s">
        <v>3109</v>
      </c>
      <c r="G1510" t="s">
        <v>340</v>
      </c>
      <c r="H1510" s="171">
        <v>53.44</v>
      </c>
    </row>
    <row r="1511" ht="28" spans="1:8">
      <c r="A1511" s="172" t="s">
        <v>3110</v>
      </c>
      <c r="B1511" s="172"/>
      <c r="C1511" s="172" t="s">
        <v>3111</v>
      </c>
      <c r="G1511" t="s">
        <v>340</v>
      </c>
      <c r="H1511" s="171">
        <v>44.2</v>
      </c>
    </row>
    <row r="1512" ht="28" spans="1:8">
      <c r="A1512" s="172" t="s">
        <v>3112</v>
      </c>
      <c r="B1512" s="172"/>
      <c r="C1512" s="172" t="s">
        <v>3113</v>
      </c>
      <c r="G1512" t="s">
        <v>340</v>
      </c>
      <c r="H1512" s="171">
        <v>70.87</v>
      </c>
    </row>
    <row r="1513" ht="28" spans="1:8">
      <c r="A1513" s="172" t="s">
        <v>3114</v>
      </c>
      <c r="B1513" s="172"/>
      <c r="C1513" s="172" t="s">
        <v>3115</v>
      </c>
      <c r="G1513" t="s">
        <v>340</v>
      </c>
      <c r="H1513" s="171">
        <v>29.66</v>
      </c>
    </row>
    <row r="1514" ht="28" spans="1:8">
      <c r="A1514" s="172" t="s">
        <v>3116</v>
      </c>
      <c r="B1514" s="172"/>
      <c r="C1514" s="172" t="s">
        <v>3117</v>
      </c>
      <c r="G1514" t="s">
        <v>340</v>
      </c>
      <c r="H1514" s="171">
        <v>41.66</v>
      </c>
    </row>
    <row r="1515" ht="28" spans="1:8">
      <c r="A1515" s="172" t="s">
        <v>3118</v>
      </c>
      <c r="B1515" s="172"/>
      <c r="C1515" s="172" t="s">
        <v>3119</v>
      </c>
      <c r="G1515" t="s">
        <v>340</v>
      </c>
      <c r="H1515" s="171">
        <v>59.89</v>
      </c>
    </row>
    <row r="1516" ht="28" spans="1:8">
      <c r="A1516" s="172" t="s">
        <v>3120</v>
      </c>
      <c r="B1516" s="172"/>
      <c r="C1516" s="172" t="s">
        <v>3121</v>
      </c>
      <c r="G1516" t="s">
        <v>340</v>
      </c>
      <c r="H1516" s="171">
        <v>49.69</v>
      </c>
    </row>
    <row r="1517" ht="28" spans="1:8">
      <c r="A1517" s="172" t="s">
        <v>3122</v>
      </c>
      <c r="B1517" s="172"/>
      <c r="C1517" s="172" t="s">
        <v>3123</v>
      </c>
      <c r="G1517" t="s">
        <v>340</v>
      </c>
      <c r="H1517" s="171">
        <v>78.03</v>
      </c>
    </row>
    <row r="1518" ht="28" spans="1:8">
      <c r="A1518" s="172" t="s">
        <v>3124</v>
      </c>
      <c r="B1518" s="172"/>
      <c r="C1518" s="172" t="s">
        <v>3125</v>
      </c>
      <c r="G1518" t="s">
        <v>340</v>
      </c>
      <c r="H1518" s="171">
        <v>31.76</v>
      </c>
    </row>
    <row r="1519" ht="28" spans="1:8">
      <c r="A1519" s="172" t="s">
        <v>3126</v>
      </c>
      <c r="B1519" s="172"/>
      <c r="C1519" s="172" t="s">
        <v>3127</v>
      </c>
      <c r="G1519" t="s">
        <v>340</v>
      </c>
      <c r="H1519" s="171">
        <v>41.66</v>
      </c>
    </row>
    <row r="1520" ht="28" spans="1:8">
      <c r="A1520" s="172" t="s">
        <v>3128</v>
      </c>
      <c r="B1520" s="172"/>
      <c r="C1520" s="172" t="s">
        <v>3129</v>
      </c>
      <c r="G1520" t="s">
        <v>340</v>
      </c>
      <c r="H1520" s="171">
        <v>59.89</v>
      </c>
    </row>
    <row r="1521" ht="28" spans="1:8">
      <c r="A1521" s="172" t="s">
        <v>3130</v>
      </c>
      <c r="B1521" s="172"/>
      <c r="C1521" s="172" t="s">
        <v>3131</v>
      </c>
      <c r="G1521" t="s">
        <v>340</v>
      </c>
      <c r="H1521" s="171">
        <v>49.69</v>
      </c>
    </row>
    <row r="1522" ht="28" spans="1:8">
      <c r="A1522" s="172" t="s">
        <v>3132</v>
      </c>
      <c r="B1522" s="172"/>
      <c r="C1522" s="172" t="s">
        <v>3133</v>
      </c>
      <c r="G1522" t="s">
        <v>340</v>
      </c>
      <c r="H1522" s="171">
        <v>78.03</v>
      </c>
    </row>
    <row r="1523" ht="28" spans="1:8">
      <c r="A1523" s="172" t="s">
        <v>3134</v>
      </c>
      <c r="B1523" s="172"/>
      <c r="C1523" s="172" t="s">
        <v>3135</v>
      </c>
      <c r="G1523" t="s">
        <v>340</v>
      </c>
      <c r="H1523" s="171">
        <v>31.76</v>
      </c>
    </row>
    <row r="1524" ht="28" spans="1:8">
      <c r="A1524" s="172" t="s">
        <v>3136</v>
      </c>
      <c r="B1524" s="172"/>
      <c r="C1524" s="172" t="s">
        <v>3137</v>
      </c>
      <c r="G1524" t="s">
        <v>340</v>
      </c>
      <c r="H1524" s="171">
        <v>41.66</v>
      </c>
    </row>
    <row r="1525" ht="28" spans="1:8">
      <c r="A1525" s="172" t="s">
        <v>3138</v>
      </c>
      <c r="B1525" s="172"/>
      <c r="C1525" s="172" t="s">
        <v>3139</v>
      </c>
      <c r="G1525" t="s">
        <v>340</v>
      </c>
      <c r="H1525" s="171">
        <v>59.89</v>
      </c>
    </row>
    <row r="1526" ht="28" spans="1:8">
      <c r="A1526" s="172" t="s">
        <v>3140</v>
      </c>
      <c r="B1526" s="172"/>
      <c r="C1526" s="172" t="s">
        <v>3141</v>
      </c>
      <c r="G1526" t="s">
        <v>340</v>
      </c>
      <c r="H1526" s="171">
        <v>49.69</v>
      </c>
    </row>
    <row r="1527" ht="28" spans="1:8">
      <c r="A1527" s="172" t="s">
        <v>3142</v>
      </c>
      <c r="B1527" s="172"/>
      <c r="C1527" s="172" t="s">
        <v>3143</v>
      </c>
      <c r="G1527" t="s">
        <v>340</v>
      </c>
      <c r="H1527" s="171">
        <v>78.03</v>
      </c>
    </row>
    <row r="1528" ht="28" spans="1:8">
      <c r="A1528" s="172" t="s">
        <v>3144</v>
      </c>
      <c r="B1528" s="172"/>
      <c r="C1528" s="172" t="s">
        <v>3145</v>
      </c>
      <c r="G1528" t="s">
        <v>340</v>
      </c>
      <c r="H1528" s="171">
        <v>31.76</v>
      </c>
    </row>
    <row r="1529" ht="28" spans="1:8">
      <c r="A1529" s="172" t="s">
        <v>3146</v>
      </c>
      <c r="B1529" s="172"/>
      <c r="C1529" s="172" t="s">
        <v>3147</v>
      </c>
      <c r="G1529" t="s">
        <v>340</v>
      </c>
      <c r="H1529" s="171">
        <v>43.72</v>
      </c>
    </row>
    <row r="1530" ht="28" spans="1:8">
      <c r="A1530" s="172" t="s">
        <v>3148</v>
      </c>
      <c r="B1530" s="172"/>
      <c r="C1530" s="172" t="s">
        <v>3149</v>
      </c>
      <c r="G1530" t="s">
        <v>340</v>
      </c>
      <c r="H1530" s="171">
        <v>66.34</v>
      </c>
    </row>
    <row r="1531" ht="28" spans="1:8">
      <c r="A1531" s="172" t="s">
        <v>3150</v>
      </c>
      <c r="B1531" s="172"/>
      <c r="C1531" s="172" t="s">
        <v>3151</v>
      </c>
      <c r="G1531" t="s">
        <v>340</v>
      </c>
      <c r="H1531" s="171">
        <v>55.18</v>
      </c>
    </row>
    <row r="1532" ht="28" spans="1:8">
      <c r="A1532" s="172" t="s">
        <v>3152</v>
      </c>
      <c r="B1532" s="172"/>
      <c r="C1532" s="172" t="s">
        <v>3153</v>
      </c>
      <c r="G1532" t="s">
        <v>340</v>
      </c>
      <c r="H1532" s="171">
        <v>85.2</v>
      </c>
    </row>
    <row r="1533" ht="28" spans="1:8">
      <c r="A1533" s="172" t="s">
        <v>3154</v>
      </c>
      <c r="B1533" s="172"/>
      <c r="C1533" s="172" t="s">
        <v>3155</v>
      </c>
      <c r="G1533" t="s">
        <v>340</v>
      </c>
      <c r="H1533" s="171">
        <v>33.85</v>
      </c>
    </row>
    <row r="1534" ht="28" spans="1:8">
      <c r="A1534" s="172" t="s">
        <v>3156</v>
      </c>
      <c r="B1534" s="172"/>
      <c r="C1534" s="172" t="s">
        <v>3157</v>
      </c>
      <c r="G1534" t="s">
        <v>340</v>
      </c>
      <c r="H1534" s="171">
        <v>43.72</v>
      </c>
    </row>
    <row r="1535" ht="28" spans="1:8">
      <c r="A1535" s="172" t="s">
        <v>3158</v>
      </c>
      <c r="B1535" s="172"/>
      <c r="C1535" s="172" t="s">
        <v>3159</v>
      </c>
      <c r="G1535" t="s">
        <v>340</v>
      </c>
      <c r="H1535" s="171">
        <v>66.34</v>
      </c>
    </row>
    <row r="1536" ht="28" spans="1:8">
      <c r="A1536" s="172" t="s">
        <v>3160</v>
      </c>
      <c r="B1536" s="172"/>
      <c r="C1536" s="172" t="s">
        <v>3161</v>
      </c>
      <c r="G1536" t="s">
        <v>340</v>
      </c>
      <c r="H1536" s="171">
        <v>55.18</v>
      </c>
    </row>
    <row r="1537" ht="28" spans="1:8">
      <c r="A1537" s="172" t="s">
        <v>3162</v>
      </c>
      <c r="B1537" s="172"/>
      <c r="C1537" s="172" t="s">
        <v>3163</v>
      </c>
      <c r="G1537" t="s">
        <v>340</v>
      </c>
      <c r="H1537" s="171">
        <v>85.2</v>
      </c>
    </row>
    <row r="1538" ht="28" spans="1:8">
      <c r="A1538" s="172" t="s">
        <v>3164</v>
      </c>
      <c r="B1538" s="172"/>
      <c r="C1538" s="172" t="s">
        <v>3165</v>
      </c>
      <c r="G1538" t="s">
        <v>340</v>
      </c>
      <c r="H1538" s="171">
        <v>33.85</v>
      </c>
    </row>
    <row r="1539" ht="28" spans="1:8">
      <c r="A1539" s="172" t="s">
        <v>3166</v>
      </c>
      <c r="B1539" s="172"/>
      <c r="C1539" s="172" t="s">
        <v>3167</v>
      </c>
      <c r="G1539" t="s">
        <v>340</v>
      </c>
      <c r="H1539" s="171">
        <v>45.78</v>
      </c>
    </row>
    <row r="1540" ht="28" spans="1:8">
      <c r="A1540" s="172" t="s">
        <v>3168</v>
      </c>
      <c r="B1540" s="172"/>
      <c r="C1540" s="172" t="s">
        <v>3169</v>
      </c>
      <c r="G1540" t="s">
        <v>340</v>
      </c>
      <c r="H1540" s="171">
        <v>72.79</v>
      </c>
    </row>
    <row r="1541" ht="28" spans="1:8">
      <c r="A1541" s="172" t="s">
        <v>3170</v>
      </c>
      <c r="B1541" s="172"/>
      <c r="C1541" s="172" t="s">
        <v>3171</v>
      </c>
      <c r="G1541" t="s">
        <v>340</v>
      </c>
      <c r="H1541" s="171">
        <v>60.67</v>
      </c>
    </row>
    <row r="1542" ht="28" spans="1:8">
      <c r="A1542" s="172" t="s">
        <v>3172</v>
      </c>
      <c r="B1542" s="172"/>
      <c r="C1542" s="172" t="s">
        <v>3173</v>
      </c>
      <c r="G1542" t="s">
        <v>340</v>
      </c>
      <c r="H1542" s="171">
        <v>92.37</v>
      </c>
    </row>
    <row r="1543" ht="28" spans="1:8">
      <c r="A1543" s="172" t="s">
        <v>3174</v>
      </c>
      <c r="B1543" s="172"/>
      <c r="C1543" s="172" t="s">
        <v>3175</v>
      </c>
      <c r="G1543" t="s">
        <v>340</v>
      </c>
      <c r="H1543" s="171">
        <v>35.95</v>
      </c>
    </row>
    <row r="1544" ht="42" spans="1:8">
      <c r="A1544" s="172" t="s">
        <v>3176</v>
      </c>
      <c r="B1544" s="172"/>
      <c r="C1544" s="172" t="s">
        <v>3177</v>
      </c>
      <c r="G1544" t="s">
        <v>340</v>
      </c>
      <c r="H1544" s="171">
        <v>110.57</v>
      </c>
    </row>
    <row r="1545" ht="42" spans="1:8">
      <c r="A1545" s="172" t="s">
        <v>3178</v>
      </c>
      <c r="B1545" s="172"/>
      <c r="C1545" s="172" t="s">
        <v>3179</v>
      </c>
      <c r="G1545" t="s">
        <v>340</v>
      </c>
      <c r="H1545" s="171">
        <v>33.79</v>
      </c>
    </row>
    <row r="1546" ht="42" spans="1:8">
      <c r="A1546" s="172" t="s">
        <v>3180</v>
      </c>
      <c r="B1546" s="172"/>
      <c r="C1546" s="172" t="s">
        <v>3181</v>
      </c>
      <c r="G1546" t="s">
        <v>340</v>
      </c>
      <c r="H1546" s="171">
        <v>23</v>
      </c>
    </row>
    <row r="1547" ht="42" spans="1:8">
      <c r="A1547" s="172" t="s">
        <v>3182</v>
      </c>
      <c r="B1547" s="172"/>
      <c r="C1547" s="172" t="s">
        <v>3183</v>
      </c>
      <c r="G1547" t="s">
        <v>340</v>
      </c>
      <c r="H1547" s="171">
        <v>64.45</v>
      </c>
    </row>
    <row r="1548" ht="42" spans="1:8">
      <c r="A1548" s="172" t="s">
        <v>3184</v>
      </c>
      <c r="B1548" s="172"/>
      <c r="C1548" s="172" t="s">
        <v>3185</v>
      </c>
      <c r="G1548" t="s">
        <v>340</v>
      </c>
      <c r="H1548" s="171">
        <v>23.02</v>
      </c>
    </row>
    <row r="1549" ht="42" spans="1:8">
      <c r="A1549" s="172" t="s">
        <v>3186</v>
      </c>
      <c r="B1549" s="172"/>
      <c r="C1549" s="172" t="s">
        <v>3187</v>
      </c>
      <c r="G1549" t="s">
        <v>340</v>
      </c>
      <c r="H1549" s="171">
        <v>24.32</v>
      </c>
    </row>
    <row r="1550" ht="42" spans="1:8">
      <c r="A1550" s="172" t="s">
        <v>3188</v>
      </c>
      <c r="B1550" s="172"/>
      <c r="C1550" s="172" t="s">
        <v>3189</v>
      </c>
      <c r="G1550" t="s">
        <v>340</v>
      </c>
      <c r="H1550" s="171">
        <v>109.26</v>
      </c>
    </row>
    <row r="1551" ht="42" spans="1:8">
      <c r="A1551" s="172" t="s">
        <v>3190</v>
      </c>
      <c r="B1551" s="172"/>
      <c r="C1551" s="172" t="s">
        <v>3191</v>
      </c>
      <c r="G1551" t="s">
        <v>340</v>
      </c>
      <c r="H1551" s="171">
        <v>23.46</v>
      </c>
    </row>
    <row r="1552" spans="1:8">
      <c r="A1552" s="172" t="s">
        <v>3192</v>
      </c>
      <c r="B1552" s="172"/>
      <c r="C1552" s="172" t="s">
        <v>3193</v>
      </c>
      <c r="G1552" t="s">
        <v>340</v>
      </c>
      <c r="H1552" s="171">
        <v>6.37</v>
      </c>
    </row>
    <row r="1553" spans="1:8">
      <c r="A1553" s="172" t="s">
        <v>3194</v>
      </c>
      <c r="B1553" s="172"/>
      <c r="C1553" s="172" t="s">
        <v>3195</v>
      </c>
      <c r="G1553" t="s">
        <v>340</v>
      </c>
      <c r="H1553" s="171">
        <v>10.12</v>
      </c>
    </row>
    <row r="1554" spans="1:8">
      <c r="A1554" s="172" t="s">
        <v>3196</v>
      </c>
      <c r="B1554" s="172"/>
      <c r="C1554" s="172" t="s">
        <v>3197</v>
      </c>
      <c r="G1554" t="s">
        <v>340</v>
      </c>
      <c r="H1554" s="171">
        <v>9.47</v>
      </c>
    </row>
    <row r="1555" spans="1:8">
      <c r="A1555" s="172" t="s">
        <v>3198</v>
      </c>
      <c r="B1555" s="172"/>
      <c r="C1555" s="172" t="s">
        <v>3199</v>
      </c>
      <c r="G1555" t="s">
        <v>340</v>
      </c>
      <c r="H1555" s="171">
        <v>12.16</v>
      </c>
    </row>
    <row r="1556" spans="1:8">
      <c r="A1556" s="172" t="s">
        <v>3200</v>
      </c>
      <c r="B1556" s="172"/>
      <c r="C1556" s="172" t="s">
        <v>3201</v>
      </c>
      <c r="G1556" t="s">
        <v>340</v>
      </c>
      <c r="H1556" s="171">
        <v>5.41</v>
      </c>
    </row>
    <row r="1557" spans="1:3">
      <c r="A1557" s="172">
        <v>8925</v>
      </c>
      <c r="B1557" s="172"/>
      <c r="C1557" s="172" t="s">
        <v>3202</v>
      </c>
    </row>
    <row r="1558" ht="28" spans="1:8">
      <c r="A1558" s="172" t="s">
        <v>3203</v>
      </c>
      <c r="B1558" s="172"/>
      <c r="C1558" s="172" t="s">
        <v>3204</v>
      </c>
      <c r="G1558" t="s">
        <v>357</v>
      </c>
      <c r="H1558" s="171">
        <v>4.42</v>
      </c>
    </row>
    <row r="1559" ht="28" spans="1:8">
      <c r="A1559" s="172" t="s">
        <v>3205</v>
      </c>
      <c r="B1559" s="172"/>
      <c r="C1559" s="172" t="s">
        <v>3206</v>
      </c>
      <c r="G1559" t="s">
        <v>357</v>
      </c>
      <c r="H1559" s="171">
        <v>7.69</v>
      </c>
    </row>
    <row r="1560" ht="28" spans="1:8">
      <c r="A1560" s="172" t="s">
        <v>3207</v>
      </c>
      <c r="B1560" s="172"/>
      <c r="C1560" s="172" t="s">
        <v>3208</v>
      </c>
      <c r="G1560" t="s">
        <v>357</v>
      </c>
      <c r="H1560" s="171">
        <v>4.74</v>
      </c>
    </row>
    <row r="1561" ht="28" spans="1:8">
      <c r="A1561" s="172" t="s">
        <v>3209</v>
      </c>
      <c r="B1561" s="172"/>
      <c r="C1561" s="172" t="s">
        <v>3210</v>
      </c>
      <c r="G1561" t="s">
        <v>357</v>
      </c>
      <c r="H1561" s="171">
        <v>8.01</v>
      </c>
    </row>
    <row r="1562" ht="28" spans="1:8">
      <c r="A1562" s="172" t="s">
        <v>3211</v>
      </c>
      <c r="B1562" s="172"/>
      <c r="C1562" s="172" t="s">
        <v>3212</v>
      </c>
      <c r="G1562" t="s">
        <v>357</v>
      </c>
      <c r="H1562" s="171">
        <v>6.31</v>
      </c>
    </row>
    <row r="1563" ht="28" spans="1:8">
      <c r="A1563" s="172" t="s">
        <v>3213</v>
      </c>
      <c r="B1563" s="172"/>
      <c r="C1563" s="172" t="s">
        <v>3214</v>
      </c>
      <c r="G1563" t="s">
        <v>357</v>
      </c>
      <c r="H1563" s="171">
        <v>18.78</v>
      </c>
    </row>
    <row r="1564" ht="28" spans="1:8">
      <c r="A1564" s="172" t="s">
        <v>3215</v>
      </c>
      <c r="B1564" s="172"/>
      <c r="C1564" s="172" t="s">
        <v>3216</v>
      </c>
      <c r="G1564" t="s">
        <v>357</v>
      </c>
      <c r="H1564" s="171">
        <v>29.22</v>
      </c>
    </row>
    <row r="1565" ht="28" spans="1:8">
      <c r="A1565" s="172" t="s">
        <v>3217</v>
      </c>
      <c r="B1565" s="172"/>
      <c r="C1565" s="172" t="s">
        <v>3218</v>
      </c>
      <c r="G1565" t="s">
        <v>357</v>
      </c>
      <c r="H1565" s="171">
        <v>22.17</v>
      </c>
    </row>
    <row r="1566" ht="28" spans="1:8">
      <c r="A1566" s="172" t="s">
        <v>3219</v>
      </c>
      <c r="B1566" s="172"/>
      <c r="C1566" s="172" t="s">
        <v>3220</v>
      </c>
      <c r="G1566" t="s">
        <v>357</v>
      </c>
      <c r="H1566" s="171">
        <v>38.85</v>
      </c>
    </row>
    <row r="1567" ht="28" spans="1:8">
      <c r="A1567" s="172" t="s">
        <v>3221</v>
      </c>
      <c r="B1567" s="172"/>
      <c r="C1567" s="172" t="s">
        <v>3222</v>
      </c>
      <c r="G1567" t="s">
        <v>357</v>
      </c>
      <c r="H1567" s="171">
        <v>58.7</v>
      </c>
    </row>
    <row r="1568" ht="28" spans="1:8">
      <c r="A1568" s="172" t="s">
        <v>3223</v>
      </c>
      <c r="B1568" s="172"/>
      <c r="C1568" s="172" t="s">
        <v>3224</v>
      </c>
      <c r="G1568" t="s">
        <v>357</v>
      </c>
      <c r="H1568" s="171">
        <v>15.4</v>
      </c>
    </row>
    <row r="1569" spans="1:3">
      <c r="A1569" s="172">
        <v>8926</v>
      </c>
      <c r="B1569" s="172"/>
      <c r="C1569" s="172" t="s">
        <v>3225</v>
      </c>
    </row>
    <row r="1570" spans="1:8">
      <c r="A1570" s="172" t="s">
        <v>3226</v>
      </c>
      <c r="B1570" s="172"/>
      <c r="C1570" s="172" t="s">
        <v>3227</v>
      </c>
      <c r="G1570" t="s">
        <v>357</v>
      </c>
      <c r="H1570" s="171">
        <v>85.73</v>
      </c>
    </row>
    <row r="1571" spans="1:8">
      <c r="A1571" s="172" t="s">
        <v>3228</v>
      </c>
      <c r="B1571" s="172"/>
      <c r="C1571" s="172" t="s">
        <v>3229</v>
      </c>
      <c r="G1571" t="s">
        <v>357</v>
      </c>
      <c r="H1571" s="171">
        <v>17.5</v>
      </c>
    </row>
    <row r="1572" spans="1:8">
      <c r="A1572" s="172" t="s">
        <v>3230</v>
      </c>
      <c r="B1572" s="172"/>
      <c r="C1572" s="172" t="s">
        <v>3231</v>
      </c>
      <c r="G1572" t="s">
        <v>357</v>
      </c>
      <c r="H1572" s="171">
        <v>18.7</v>
      </c>
    </row>
    <row r="1573" spans="1:8">
      <c r="A1573" s="172" t="s">
        <v>3232</v>
      </c>
      <c r="B1573" s="172"/>
      <c r="C1573" s="172" t="s">
        <v>3233</v>
      </c>
      <c r="G1573" t="s">
        <v>357</v>
      </c>
      <c r="H1573" s="171">
        <v>20.51</v>
      </c>
    </row>
    <row r="1574" spans="1:8">
      <c r="A1574" s="172" t="s">
        <v>3234</v>
      </c>
      <c r="B1574" s="172"/>
      <c r="C1574" s="172" t="s">
        <v>3235</v>
      </c>
      <c r="G1574" t="s">
        <v>357</v>
      </c>
      <c r="H1574" s="171">
        <v>30.46</v>
      </c>
    </row>
    <row r="1575" spans="1:8">
      <c r="A1575" s="172" t="s">
        <v>3236</v>
      </c>
      <c r="B1575" s="172"/>
      <c r="C1575" s="172" t="s">
        <v>3237</v>
      </c>
      <c r="G1575" t="s">
        <v>357</v>
      </c>
      <c r="H1575" s="171">
        <v>32.09</v>
      </c>
    </row>
    <row r="1576" spans="1:8">
      <c r="A1576" s="172" t="s">
        <v>3238</v>
      </c>
      <c r="B1576" s="172"/>
      <c r="C1576" s="172" t="s">
        <v>3239</v>
      </c>
      <c r="G1576" t="s">
        <v>357</v>
      </c>
      <c r="H1576" s="171">
        <v>36.74</v>
      </c>
    </row>
    <row r="1577" spans="1:8">
      <c r="A1577" s="172" t="s">
        <v>3240</v>
      </c>
      <c r="B1577" s="172"/>
      <c r="C1577" s="172" t="s">
        <v>3241</v>
      </c>
      <c r="G1577" t="s">
        <v>357</v>
      </c>
      <c r="H1577" s="171">
        <v>54.68</v>
      </c>
    </row>
    <row r="1578" spans="1:8">
      <c r="A1578" s="172" t="s">
        <v>3242</v>
      </c>
      <c r="B1578" s="172"/>
      <c r="C1578" s="172" t="s">
        <v>3243</v>
      </c>
      <c r="G1578" t="s">
        <v>357</v>
      </c>
      <c r="H1578" s="171">
        <v>61.5</v>
      </c>
    </row>
    <row r="1579" ht="28" spans="1:8">
      <c r="A1579" s="172" t="s">
        <v>3244</v>
      </c>
      <c r="B1579" s="172"/>
      <c r="C1579" s="172" t="s">
        <v>3245</v>
      </c>
      <c r="G1579" t="s">
        <v>357</v>
      </c>
      <c r="H1579" s="171">
        <v>0.85</v>
      </c>
    </row>
    <row r="1580" spans="1:3">
      <c r="A1580" s="172">
        <v>8927</v>
      </c>
      <c r="B1580" s="172"/>
      <c r="C1580" s="172" t="s">
        <v>3246</v>
      </c>
    </row>
    <row r="1581" spans="1:8">
      <c r="A1581" s="172" t="s">
        <v>3247</v>
      </c>
      <c r="B1581" s="172"/>
      <c r="C1581" s="172" t="s">
        <v>3248</v>
      </c>
      <c r="G1581" t="s">
        <v>357</v>
      </c>
      <c r="H1581" s="171">
        <v>18.65</v>
      </c>
    </row>
    <row r="1582" spans="1:8">
      <c r="A1582" s="172" t="s">
        <v>3249</v>
      </c>
      <c r="B1582" s="172"/>
      <c r="C1582" s="172" t="s">
        <v>3250</v>
      </c>
      <c r="G1582" t="s">
        <v>357</v>
      </c>
      <c r="H1582" s="171">
        <v>18.97</v>
      </c>
    </row>
    <row r="1583" spans="1:8">
      <c r="A1583" s="172" t="s">
        <v>3251</v>
      </c>
      <c r="B1583" s="172"/>
      <c r="C1583" s="172" t="s">
        <v>3252</v>
      </c>
      <c r="G1583" t="s">
        <v>357</v>
      </c>
      <c r="H1583" s="171">
        <v>26.3</v>
      </c>
    </row>
    <row r="1584" spans="1:8">
      <c r="A1584" s="172" t="s">
        <v>3253</v>
      </c>
      <c r="B1584" s="172"/>
      <c r="C1584" s="172" t="s">
        <v>3254</v>
      </c>
      <c r="G1584" t="s">
        <v>357</v>
      </c>
      <c r="H1584" s="171">
        <v>117.43</v>
      </c>
    </row>
    <row r="1585" spans="1:8">
      <c r="A1585" s="172" t="s">
        <v>3255</v>
      </c>
      <c r="B1585" s="172"/>
      <c r="C1585" s="172" t="s">
        <v>3256</v>
      </c>
      <c r="G1585" t="s">
        <v>357</v>
      </c>
      <c r="H1585" s="171">
        <v>44.79</v>
      </c>
    </row>
    <row r="1586" spans="1:8">
      <c r="A1586" s="172" t="s">
        <v>3257</v>
      </c>
      <c r="B1586" s="172"/>
      <c r="C1586" s="172" t="s">
        <v>3258</v>
      </c>
      <c r="G1586" t="s">
        <v>357</v>
      </c>
      <c r="H1586" s="171">
        <v>44.51</v>
      </c>
    </row>
    <row r="1587" spans="1:8">
      <c r="A1587" s="172" t="s">
        <v>3259</v>
      </c>
      <c r="B1587" s="172"/>
      <c r="C1587" s="172" t="s">
        <v>3260</v>
      </c>
      <c r="G1587" t="s">
        <v>357</v>
      </c>
      <c r="H1587" s="171">
        <v>42.44</v>
      </c>
    </row>
    <row r="1588" spans="1:8">
      <c r="A1588" s="172" t="s">
        <v>3261</v>
      </c>
      <c r="B1588" s="172"/>
      <c r="C1588" s="172" t="s">
        <v>3262</v>
      </c>
      <c r="G1588" t="s">
        <v>357</v>
      </c>
      <c r="H1588" s="171">
        <v>73.97</v>
      </c>
    </row>
    <row r="1589" spans="1:8">
      <c r="A1589" s="172" t="s">
        <v>3263</v>
      </c>
      <c r="B1589" s="172"/>
      <c r="C1589" s="172" t="s">
        <v>3264</v>
      </c>
      <c r="G1589" t="s">
        <v>357</v>
      </c>
      <c r="H1589" s="171">
        <v>109.59</v>
      </c>
    </row>
    <row r="1590" spans="1:8">
      <c r="A1590" s="172" t="s">
        <v>3265</v>
      </c>
      <c r="B1590" s="172"/>
      <c r="C1590" s="172" t="s">
        <v>3266</v>
      </c>
      <c r="G1590" t="s">
        <v>357</v>
      </c>
      <c r="H1590" s="171">
        <v>141.75</v>
      </c>
    </row>
    <row r="1591" spans="1:8">
      <c r="A1591" s="172" t="s">
        <v>3267</v>
      </c>
      <c r="B1591" s="172"/>
      <c r="C1591" s="172" t="s">
        <v>3268</v>
      </c>
      <c r="G1591" t="s">
        <v>357</v>
      </c>
      <c r="H1591" s="171">
        <v>27.29</v>
      </c>
    </row>
    <row r="1592" spans="1:8">
      <c r="A1592" s="172" t="s">
        <v>3269</v>
      </c>
      <c r="B1592" s="172"/>
      <c r="C1592" s="172" t="s">
        <v>3270</v>
      </c>
      <c r="G1592" t="s">
        <v>357</v>
      </c>
      <c r="H1592" s="171">
        <v>30.5</v>
      </c>
    </row>
    <row r="1593" spans="1:8">
      <c r="A1593" s="172" t="s">
        <v>3271</v>
      </c>
      <c r="B1593" s="172"/>
      <c r="C1593" s="172" t="s">
        <v>3272</v>
      </c>
      <c r="G1593" t="s">
        <v>357</v>
      </c>
      <c r="H1593" s="171">
        <v>41.16</v>
      </c>
    </row>
    <row r="1594" spans="1:8">
      <c r="A1594" s="172" t="s">
        <v>3273</v>
      </c>
      <c r="B1594" s="172"/>
      <c r="C1594" s="172" t="s">
        <v>3274</v>
      </c>
      <c r="G1594" t="s">
        <v>357</v>
      </c>
      <c r="H1594" s="171">
        <v>63.57</v>
      </c>
    </row>
    <row r="1595" spans="1:8">
      <c r="A1595" s="172" t="s">
        <v>3275</v>
      </c>
      <c r="B1595" s="172"/>
      <c r="C1595" s="172" t="s">
        <v>3276</v>
      </c>
      <c r="G1595" t="s">
        <v>357</v>
      </c>
      <c r="H1595" s="171">
        <v>66.24</v>
      </c>
    </row>
    <row r="1596" spans="1:8">
      <c r="A1596" s="172" t="s">
        <v>3277</v>
      </c>
      <c r="B1596" s="172"/>
      <c r="C1596" s="172" t="s">
        <v>3278</v>
      </c>
      <c r="G1596" t="s">
        <v>357</v>
      </c>
      <c r="H1596" s="171">
        <v>80.97</v>
      </c>
    </row>
    <row r="1597" spans="1:8">
      <c r="A1597" s="172" t="s">
        <v>3279</v>
      </c>
      <c r="B1597" s="172"/>
      <c r="C1597" s="172" t="s">
        <v>3280</v>
      </c>
      <c r="G1597" t="s">
        <v>357</v>
      </c>
      <c r="H1597" s="171">
        <v>105.62</v>
      </c>
    </row>
    <row r="1598" spans="1:8">
      <c r="A1598" s="172" t="s">
        <v>3281</v>
      </c>
      <c r="B1598" s="172"/>
      <c r="C1598" s="172" t="s">
        <v>3282</v>
      </c>
      <c r="G1598" t="s">
        <v>357</v>
      </c>
      <c r="H1598" s="171">
        <v>137.5</v>
      </c>
    </row>
    <row r="1599" spans="1:3">
      <c r="A1599" s="172">
        <v>8928</v>
      </c>
      <c r="B1599" s="172"/>
      <c r="C1599" s="172" t="s">
        <v>3283</v>
      </c>
    </row>
    <row r="1600" ht="28" spans="1:8">
      <c r="A1600" s="172" t="s">
        <v>3284</v>
      </c>
      <c r="B1600" s="172"/>
      <c r="C1600" s="172" t="s">
        <v>3285</v>
      </c>
      <c r="G1600" t="s">
        <v>340</v>
      </c>
      <c r="H1600" s="171">
        <v>30.31</v>
      </c>
    </row>
    <row r="1601" ht="28" spans="1:8">
      <c r="A1601" s="172" t="s">
        <v>3286</v>
      </c>
      <c r="B1601" s="172"/>
      <c r="C1601" s="172" t="s">
        <v>3287</v>
      </c>
      <c r="G1601" t="s">
        <v>340</v>
      </c>
      <c r="H1601" s="171">
        <v>30.31</v>
      </c>
    </row>
    <row r="1602" ht="28" spans="1:8">
      <c r="A1602" s="172" t="s">
        <v>3288</v>
      </c>
      <c r="B1602" s="172"/>
      <c r="C1602" s="172" t="s">
        <v>3289</v>
      </c>
      <c r="G1602" t="s">
        <v>340</v>
      </c>
      <c r="H1602" s="171">
        <v>30.31</v>
      </c>
    </row>
    <row r="1603" ht="28" spans="1:8">
      <c r="A1603" s="172" t="s">
        <v>3290</v>
      </c>
      <c r="B1603" s="172"/>
      <c r="C1603" s="172" t="s">
        <v>3291</v>
      </c>
      <c r="G1603" t="s">
        <v>340</v>
      </c>
      <c r="H1603" s="171">
        <v>30.31</v>
      </c>
    </row>
    <row r="1604" ht="28" spans="1:8">
      <c r="A1604" s="172" t="s">
        <v>3292</v>
      </c>
      <c r="B1604" s="172"/>
      <c r="C1604" s="172" t="s">
        <v>3293</v>
      </c>
      <c r="G1604" t="s">
        <v>340</v>
      </c>
      <c r="H1604" s="171">
        <v>30.31</v>
      </c>
    </row>
    <row r="1605" ht="28" spans="1:8">
      <c r="A1605" s="172" t="s">
        <v>3294</v>
      </c>
      <c r="B1605" s="172"/>
      <c r="C1605" s="172" t="s">
        <v>3295</v>
      </c>
      <c r="G1605" t="s">
        <v>357</v>
      </c>
      <c r="H1605" s="171">
        <v>44.2</v>
      </c>
    </row>
    <row r="1606" ht="28" spans="1:8">
      <c r="A1606" s="172" t="s">
        <v>3296</v>
      </c>
      <c r="B1606" s="172"/>
      <c r="C1606" s="172" t="s">
        <v>3297</v>
      </c>
      <c r="G1606" t="s">
        <v>357</v>
      </c>
      <c r="H1606" s="171">
        <v>51.15</v>
      </c>
    </row>
    <row r="1607" ht="28" spans="1:8">
      <c r="A1607" s="172" t="s">
        <v>3298</v>
      </c>
      <c r="B1607" s="172"/>
      <c r="C1607" s="172" t="s">
        <v>3299</v>
      </c>
      <c r="G1607" t="s">
        <v>357</v>
      </c>
      <c r="H1607" s="171">
        <v>58.7</v>
      </c>
    </row>
    <row r="1608" ht="28" spans="1:8">
      <c r="A1608" s="172" t="s">
        <v>3300</v>
      </c>
      <c r="B1608" s="172"/>
      <c r="C1608" s="172" t="s">
        <v>3301</v>
      </c>
      <c r="G1608" t="s">
        <v>357</v>
      </c>
      <c r="H1608" s="171">
        <v>47.92</v>
      </c>
    </row>
    <row r="1609" ht="28" spans="1:8">
      <c r="A1609" s="172" t="s">
        <v>3302</v>
      </c>
      <c r="B1609" s="172"/>
      <c r="C1609" s="172" t="s">
        <v>3303</v>
      </c>
      <c r="G1609" t="s">
        <v>357</v>
      </c>
      <c r="H1609" s="171">
        <v>55.47</v>
      </c>
    </row>
    <row r="1610" ht="28" spans="1:8">
      <c r="A1610" s="172" t="s">
        <v>3304</v>
      </c>
      <c r="B1610" s="172"/>
      <c r="C1610" s="172" t="s">
        <v>3305</v>
      </c>
      <c r="G1610" t="s">
        <v>340</v>
      </c>
      <c r="H1610" s="171">
        <v>7.06</v>
      </c>
    </row>
    <row r="1611" ht="28" spans="1:8">
      <c r="A1611" s="172" t="s">
        <v>3306</v>
      </c>
      <c r="B1611" s="172"/>
      <c r="C1611" s="172" t="s">
        <v>3307</v>
      </c>
      <c r="G1611" t="s">
        <v>340</v>
      </c>
      <c r="H1611" s="171">
        <v>7.64</v>
      </c>
    </row>
    <row r="1612" spans="1:3">
      <c r="A1612" s="172">
        <v>8929</v>
      </c>
      <c r="B1612" s="172"/>
      <c r="C1612" s="172" t="s">
        <v>3308</v>
      </c>
    </row>
    <row r="1613" ht="28" spans="1:8">
      <c r="A1613" s="172" t="s">
        <v>3309</v>
      </c>
      <c r="B1613" s="172"/>
      <c r="C1613" s="172" t="s">
        <v>3310</v>
      </c>
      <c r="G1613" t="s">
        <v>357</v>
      </c>
      <c r="H1613" s="171">
        <v>108.98</v>
      </c>
    </row>
    <row r="1614" ht="28" spans="1:8">
      <c r="A1614" s="172" t="s">
        <v>3311</v>
      </c>
      <c r="B1614" s="172"/>
      <c r="C1614" s="172" t="s">
        <v>3312</v>
      </c>
      <c r="G1614" t="s">
        <v>357</v>
      </c>
      <c r="H1614" s="171">
        <v>87.61</v>
      </c>
    </row>
    <row r="1615" ht="28" spans="1:8">
      <c r="A1615" s="172" t="s">
        <v>3313</v>
      </c>
      <c r="B1615" s="172"/>
      <c r="C1615" s="172" t="s">
        <v>3314</v>
      </c>
      <c r="G1615" t="s">
        <v>357</v>
      </c>
      <c r="H1615" s="171">
        <v>108.58</v>
      </c>
    </row>
    <row r="1616" ht="28" spans="1:8">
      <c r="A1616" s="172" t="s">
        <v>3315</v>
      </c>
      <c r="B1616" s="172"/>
      <c r="C1616" s="172" t="s">
        <v>3316</v>
      </c>
      <c r="G1616" t="s">
        <v>357</v>
      </c>
      <c r="H1616" s="171">
        <v>98.31</v>
      </c>
    </row>
    <row r="1617" ht="28" spans="1:8">
      <c r="A1617" s="172" t="s">
        <v>3317</v>
      </c>
      <c r="B1617" s="172"/>
      <c r="C1617" s="172" t="s">
        <v>3318</v>
      </c>
      <c r="G1617" t="s">
        <v>357</v>
      </c>
      <c r="H1617" s="171">
        <v>135.42</v>
      </c>
    </row>
    <row r="1618" ht="28" spans="1:8">
      <c r="A1618" s="172" t="s">
        <v>3319</v>
      </c>
      <c r="B1618" s="172"/>
      <c r="C1618" s="172" t="s">
        <v>3320</v>
      </c>
      <c r="G1618" t="s">
        <v>357</v>
      </c>
      <c r="H1618" s="171">
        <v>115.04</v>
      </c>
    </row>
    <row r="1619" ht="28" spans="1:8">
      <c r="A1619" s="172" t="s">
        <v>3321</v>
      </c>
      <c r="B1619" s="172"/>
      <c r="C1619" s="172" t="s">
        <v>3322</v>
      </c>
      <c r="G1619" t="s">
        <v>357</v>
      </c>
      <c r="H1619" s="171">
        <v>161.07</v>
      </c>
    </row>
    <row r="1620" ht="28" spans="1:8">
      <c r="A1620" s="172" t="s">
        <v>3323</v>
      </c>
      <c r="B1620" s="172"/>
      <c r="C1620" s="172" t="s">
        <v>3324</v>
      </c>
      <c r="G1620" t="s">
        <v>357</v>
      </c>
      <c r="H1620" s="171">
        <v>143.72</v>
      </c>
    </row>
    <row r="1621" ht="28" spans="1:8">
      <c r="A1621" s="172" t="s">
        <v>3325</v>
      </c>
      <c r="B1621" s="172"/>
      <c r="C1621" s="172" t="s">
        <v>3326</v>
      </c>
      <c r="G1621" t="s">
        <v>357</v>
      </c>
      <c r="H1621" s="171">
        <v>190.63</v>
      </c>
    </row>
    <row r="1622" spans="1:3">
      <c r="A1622" s="172">
        <v>8930</v>
      </c>
      <c r="B1622" s="172"/>
      <c r="C1622" s="172" t="s">
        <v>3327</v>
      </c>
    </row>
    <row r="1623" ht="28" spans="1:8">
      <c r="A1623" s="172" t="s">
        <v>3328</v>
      </c>
      <c r="B1623" s="172"/>
      <c r="C1623" s="172" t="s">
        <v>3329</v>
      </c>
      <c r="G1623" t="s">
        <v>357</v>
      </c>
      <c r="H1623" s="171">
        <v>106.07</v>
      </c>
    </row>
    <row r="1624" ht="28" spans="1:8">
      <c r="A1624" s="172" t="s">
        <v>3330</v>
      </c>
      <c r="B1624" s="172"/>
      <c r="C1624" s="172" t="s">
        <v>3331</v>
      </c>
      <c r="G1624" t="s">
        <v>357</v>
      </c>
      <c r="H1624" s="171">
        <v>84.19</v>
      </c>
    </row>
    <row r="1625" ht="28" spans="1:8">
      <c r="A1625" s="172" t="s">
        <v>3332</v>
      </c>
      <c r="B1625" s="172"/>
      <c r="C1625" s="172" t="s">
        <v>3333</v>
      </c>
      <c r="G1625" t="s">
        <v>357</v>
      </c>
      <c r="H1625" s="171">
        <v>115.82</v>
      </c>
    </row>
    <row r="1626" ht="28" spans="1:8">
      <c r="A1626" s="172" t="s">
        <v>3334</v>
      </c>
      <c r="B1626" s="172"/>
      <c r="C1626" s="172" t="s">
        <v>3335</v>
      </c>
      <c r="G1626" t="s">
        <v>357</v>
      </c>
      <c r="H1626" s="171">
        <v>98.26</v>
      </c>
    </row>
    <row r="1627" ht="28" spans="1:8">
      <c r="A1627" s="172" t="s">
        <v>3336</v>
      </c>
      <c r="B1627" s="172"/>
      <c r="C1627" s="172" t="s">
        <v>3337</v>
      </c>
      <c r="G1627" t="s">
        <v>357</v>
      </c>
      <c r="H1627" s="171">
        <v>130.89</v>
      </c>
    </row>
    <row r="1628" ht="28" spans="1:8">
      <c r="A1628" s="172" t="s">
        <v>3338</v>
      </c>
      <c r="B1628" s="172"/>
      <c r="C1628" s="172" t="s">
        <v>3339</v>
      </c>
      <c r="G1628" t="s">
        <v>357</v>
      </c>
      <c r="H1628" s="171">
        <v>118.4</v>
      </c>
    </row>
    <row r="1629" ht="28" spans="1:8">
      <c r="A1629" s="172" t="s">
        <v>3340</v>
      </c>
      <c r="B1629" s="172"/>
      <c r="C1629" s="172" t="s">
        <v>3341</v>
      </c>
      <c r="G1629" t="s">
        <v>357</v>
      </c>
      <c r="H1629" s="171">
        <v>165.38</v>
      </c>
    </row>
    <row r="1630" ht="28" spans="1:8">
      <c r="A1630" s="172" t="s">
        <v>3342</v>
      </c>
      <c r="B1630" s="172"/>
      <c r="C1630" s="172" t="s">
        <v>3343</v>
      </c>
      <c r="G1630" t="s">
        <v>357</v>
      </c>
      <c r="H1630" s="171">
        <v>156.38</v>
      </c>
    </row>
    <row r="1631" ht="28" spans="1:8">
      <c r="A1631" s="172" t="s">
        <v>3344</v>
      </c>
      <c r="B1631" s="172"/>
      <c r="C1631" s="172" t="s">
        <v>3345</v>
      </c>
      <c r="G1631" t="s">
        <v>357</v>
      </c>
      <c r="H1631" s="171">
        <v>191.15</v>
      </c>
    </row>
    <row r="1632" spans="1:3">
      <c r="A1632" s="172">
        <v>8931</v>
      </c>
      <c r="B1632" s="172"/>
      <c r="C1632" s="172" t="s">
        <v>3346</v>
      </c>
    </row>
    <row r="1633" ht="42" spans="1:8">
      <c r="A1633" s="172" t="s">
        <v>3347</v>
      </c>
      <c r="B1633" s="172"/>
      <c r="C1633" s="172" t="s">
        <v>3348</v>
      </c>
      <c r="G1633" t="s">
        <v>357</v>
      </c>
      <c r="H1633" s="171">
        <v>11.79</v>
      </c>
    </row>
    <row r="1634" ht="28" spans="1:8">
      <c r="A1634" s="172" t="s">
        <v>3349</v>
      </c>
      <c r="B1634" s="172"/>
      <c r="C1634" s="172" t="s">
        <v>3350</v>
      </c>
      <c r="G1634" t="s">
        <v>357</v>
      </c>
      <c r="H1634" s="171">
        <v>10.1</v>
      </c>
    </row>
    <row r="1635" ht="28" spans="1:8">
      <c r="A1635" s="172" t="s">
        <v>3351</v>
      </c>
      <c r="B1635" s="172"/>
      <c r="C1635" s="172" t="s">
        <v>3352</v>
      </c>
      <c r="G1635" t="s">
        <v>357</v>
      </c>
      <c r="H1635" s="171">
        <v>13.59</v>
      </c>
    </row>
    <row r="1636" ht="28" spans="1:8">
      <c r="A1636" s="172" t="s">
        <v>3353</v>
      </c>
      <c r="B1636" s="172"/>
      <c r="C1636" s="172" t="s">
        <v>3354</v>
      </c>
      <c r="G1636" t="s">
        <v>357</v>
      </c>
      <c r="H1636" s="171">
        <v>19.62</v>
      </c>
    </row>
    <row r="1637" ht="28" spans="1:8">
      <c r="A1637" s="172" t="s">
        <v>3355</v>
      </c>
      <c r="B1637" s="172"/>
      <c r="C1637" s="172" t="s">
        <v>3356</v>
      </c>
      <c r="G1637" t="s">
        <v>357</v>
      </c>
      <c r="H1637" s="171">
        <v>17.19</v>
      </c>
    </row>
    <row r="1638" spans="1:3">
      <c r="A1638" s="172">
        <v>8932</v>
      </c>
      <c r="B1638" s="172"/>
      <c r="C1638" s="172" t="s">
        <v>3357</v>
      </c>
    </row>
    <row r="1639" ht="28" spans="1:8">
      <c r="A1639" s="172" t="s">
        <v>3358</v>
      </c>
      <c r="B1639" s="172"/>
      <c r="C1639" s="172" t="s">
        <v>3359</v>
      </c>
      <c r="G1639" t="s">
        <v>340</v>
      </c>
      <c r="H1639" s="171">
        <v>72.99</v>
      </c>
    </row>
    <row r="1640" ht="28" spans="1:8">
      <c r="A1640" s="172" t="s">
        <v>3360</v>
      </c>
      <c r="B1640" s="172"/>
      <c r="C1640" s="172" t="s">
        <v>3361</v>
      </c>
      <c r="G1640" t="s">
        <v>340</v>
      </c>
      <c r="H1640" s="171">
        <v>80.21</v>
      </c>
    </row>
    <row r="1641" ht="28" spans="1:8">
      <c r="A1641" s="172" t="s">
        <v>3362</v>
      </c>
      <c r="B1641" s="172"/>
      <c r="C1641" s="172" t="s">
        <v>3363</v>
      </c>
      <c r="G1641" t="s">
        <v>340</v>
      </c>
      <c r="H1641" s="171">
        <v>68.44</v>
      </c>
    </row>
    <row r="1642" ht="28" spans="1:8">
      <c r="A1642" s="172" t="s">
        <v>3364</v>
      </c>
      <c r="B1642" s="172"/>
      <c r="C1642" s="172" t="s">
        <v>3365</v>
      </c>
      <c r="G1642" t="s">
        <v>340</v>
      </c>
      <c r="H1642" s="171">
        <v>62.22</v>
      </c>
    </row>
    <row r="1643" ht="28" spans="1:8">
      <c r="A1643" s="172" t="s">
        <v>3366</v>
      </c>
      <c r="B1643" s="172"/>
      <c r="C1643" s="172" t="s">
        <v>3367</v>
      </c>
      <c r="G1643" t="s">
        <v>340</v>
      </c>
      <c r="H1643" s="171">
        <v>121.33</v>
      </c>
    </row>
    <row r="1644" ht="28" spans="1:8">
      <c r="A1644" s="172" t="s">
        <v>3368</v>
      </c>
      <c r="B1644" s="172"/>
      <c r="C1644" s="172" t="s">
        <v>3369</v>
      </c>
      <c r="G1644" t="s">
        <v>340</v>
      </c>
      <c r="H1644" s="171">
        <v>95.06</v>
      </c>
    </row>
    <row r="1645" ht="28" spans="1:8">
      <c r="A1645" s="172" t="s">
        <v>3370</v>
      </c>
      <c r="B1645" s="172"/>
      <c r="C1645" s="172" t="s">
        <v>3371</v>
      </c>
      <c r="G1645" t="s">
        <v>340</v>
      </c>
      <c r="H1645" s="171">
        <v>77.78</v>
      </c>
    </row>
    <row r="1646" ht="28" spans="1:8">
      <c r="A1646" s="172" t="s">
        <v>3372</v>
      </c>
      <c r="B1646" s="172"/>
      <c r="C1646" s="172" t="s">
        <v>3373</v>
      </c>
      <c r="G1646" t="s">
        <v>340</v>
      </c>
      <c r="H1646" s="171">
        <v>51.51</v>
      </c>
    </row>
    <row r="1647" ht="28" spans="1:8">
      <c r="A1647" s="172" t="s">
        <v>3374</v>
      </c>
      <c r="B1647" s="172"/>
      <c r="C1647" s="172" t="s">
        <v>3375</v>
      </c>
      <c r="G1647" t="s">
        <v>340</v>
      </c>
      <c r="H1647" s="171">
        <v>230.22</v>
      </c>
    </row>
    <row r="1648" ht="28" spans="1:8">
      <c r="A1648" s="172" t="s">
        <v>3376</v>
      </c>
      <c r="B1648" s="172"/>
      <c r="C1648" s="172" t="s">
        <v>3377</v>
      </c>
      <c r="G1648" t="s">
        <v>340</v>
      </c>
      <c r="H1648" s="171">
        <v>232.04</v>
      </c>
    </row>
    <row r="1649" ht="28" spans="1:8">
      <c r="A1649" s="172" t="s">
        <v>3378</v>
      </c>
      <c r="B1649" s="172"/>
      <c r="C1649" s="172" t="s">
        <v>3379</v>
      </c>
      <c r="G1649" t="s">
        <v>340</v>
      </c>
      <c r="H1649" s="171">
        <v>173.47</v>
      </c>
    </row>
    <row r="1650" ht="28" spans="1:8">
      <c r="A1650" s="172" t="s">
        <v>3380</v>
      </c>
      <c r="B1650" s="172"/>
      <c r="C1650" s="172" t="s">
        <v>3381</v>
      </c>
      <c r="G1650" t="s">
        <v>340</v>
      </c>
      <c r="H1650" s="171">
        <v>161.25</v>
      </c>
    </row>
    <row r="1651" ht="28" spans="1:8">
      <c r="A1651" s="172" t="s">
        <v>3382</v>
      </c>
      <c r="B1651" s="172"/>
      <c r="C1651" s="172" t="s">
        <v>3383</v>
      </c>
      <c r="G1651" t="s">
        <v>340</v>
      </c>
      <c r="H1651" s="171">
        <v>400.62</v>
      </c>
    </row>
    <row r="1652" ht="28" spans="1:8">
      <c r="A1652" s="172" t="s">
        <v>3384</v>
      </c>
      <c r="B1652" s="172"/>
      <c r="C1652" s="172" t="s">
        <v>3385</v>
      </c>
      <c r="G1652" t="s">
        <v>340</v>
      </c>
      <c r="H1652" s="171">
        <v>415.6</v>
      </c>
    </row>
    <row r="1653" ht="28" spans="1:8">
      <c r="A1653" s="172" t="s">
        <v>3386</v>
      </c>
      <c r="B1653" s="172"/>
      <c r="C1653" s="172" t="s">
        <v>3387</v>
      </c>
      <c r="G1653" t="s">
        <v>340</v>
      </c>
      <c r="H1653" s="171">
        <v>298.46</v>
      </c>
    </row>
    <row r="1654" ht="28" spans="1:8">
      <c r="A1654" s="172" t="s">
        <v>3388</v>
      </c>
      <c r="B1654" s="172"/>
      <c r="C1654" s="172" t="s">
        <v>3389</v>
      </c>
      <c r="G1654" t="s">
        <v>340</v>
      </c>
      <c r="H1654" s="171">
        <v>262.68</v>
      </c>
    </row>
    <row r="1655" ht="28" spans="1:8">
      <c r="A1655" s="172" t="s">
        <v>3390</v>
      </c>
      <c r="B1655" s="172"/>
      <c r="C1655" s="172" t="s">
        <v>3391</v>
      </c>
      <c r="G1655" t="s">
        <v>340</v>
      </c>
      <c r="H1655" s="171">
        <v>161.46</v>
      </c>
    </row>
    <row r="1656" ht="28" spans="1:8">
      <c r="A1656" s="172" t="s">
        <v>3392</v>
      </c>
      <c r="B1656" s="172"/>
      <c r="C1656" s="172" t="s">
        <v>3393</v>
      </c>
      <c r="G1656" t="s">
        <v>340</v>
      </c>
      <c r="H1656" s="171">
        <v>169.42</v>
      </c>
    </row>
    <row r="1657" ht="28" spans="1:8">
      <c r="A1657" s="172" t="s">
        <v>3394</v>
      </c>
      <c r="B1657" s="172"/>
      <c r="C1657" s="172" t="s">
        <v>3395</v>
      </c>
      <c r="G1657" t="s">
        <v>340</v>
      </c>
      <c r="H1657" s="171">
        <v>122.14</v>
      </c>
    </row>
    <row r="1658" ht="28" spans="1:8">
      <c r="A1658" s="172" t="s">
        <v>3396</v>
      </c>
      <c r="B1658" s="172"/>
      <c r="C1658" s="172" t="s">
        <v>3397</v>
      </c>
      <c r="G1658" t="s">
        <v>340</v>
      </c>
      <c r="H1658" s="171">
        <v>108.69</v>
      </c>
    </row>
    <row r="1659" ht="28" spans="1:8">
      <c r="A1659" s="172" t="s">
        <v>3398</v>
      </c>
      <c r="B1659" s="172"/>
      <c r="C1659" s="172" t="s">
        <v>3399</v>
      </c>
      <c r="G1659" t="s">
        <v>340</v>
      </c>
      <c r="H1659" s="171">
        <v>74.49</v>
      </c>
    </row>
    <row r="1660" ht="28" spans="1:8">
      <c r="A1660" s="172" t="s">
        <v>3400</v>
      </c>
      <c r="B1660" s="172"/>
      <c r="C1660" s="172" t="s">
        <v>3401</v>
      </c>
      <c r="G1660" t="s">
        <v>340</v>
      </c>
      <c r="H1660" s="171">
        <v>87.47</v>
      </c>
    </row>
    <row r="1661" ht="28" spans="1:8">
      <c r="A1661" s="172" t="s">
        <v>3402</v>
      </c>
      <c r="B1661" s="172"/>
      <c r="C1661" s="172" t="s">
        <v>3403</v>
      </c>
      <c r="G1661" t="s">
        <v>340</v>
      </c>
      <c r="H1661" s="171">
        <v>89.16</v>
      </c>
    </row>
    <row r="1662" ht="28" spans="1:8">
      <c r="A1662" s="172" t="s">
        <v>3404</v>
      </c>
      <c r="B1662" s="172"/>
      <c r="C1662" s="172" t="s">
        <v>3405</v>
      </c>
      <c r="G1662" t="s">
        <v>340</v>
      </c>
      <c r="H1662" s="171">
        <v>126.46</v>
      </c>
    </row>
    <row r="1663" ht="28" spans="1:8">
      <c r="A1663" s="172" t="s">
        <v>3406</v>
      </c>
      <c r="B1663" s="172"/>
      <c r="C1663" s="172" t="s">
        <v>3407</v>
      </c>
      <c r="G1663" t="s">
        <v>340</v>
      </c>
      <c r="H1663" s="171">
        <v>65.31</v>
      </c>
    </row>
    <row r="1664" ht="28" spans="1:8">
      <c r="A1664" s="172" t="s">
        <v>3408</v>
      </c>
      <c r="B1664" s="172"/>
      <c r="C1664" s="172" t="s">
        <v>3409</v>
      </c>
      <c r="G1664" t="s">
        <v>340</v>
      </c>
      <c r="H1664" s="171">
        <v>79.14</v>
      </c>
    </row>
    <row r="1665" ht="28" spans="1:8">
      <c r="A1665" s="172" t="s">
        <v>3410</v>
      </c>
      <c r="B1665" s="172"/>
      <c r="C1665" s="172" t="s">
        <v>3411</v>
      </c>
      <c r="G1665" t="s">
        <v>340</v>
      </c>
      <c r="H1665" s="171">
        <v>268.37</v>
      </c>
    </row>
    <row r="1666" ht="28" spans="1:8">
      <c r="A1666" s="172" t="s">
        <v>3412</v>
      </c>
      <c r="B1666" s="172"/>
      <c r="C1666" s="172" t="s">
        <v>3413</v>
      </c>
      <c r="G1666" t="s">
        <v>340</v>
      </c>
      <c r="H1666" s="171">
        <v>251.87</v>
      </c>
    </row>
    <row r="1667" ht="28" spans="1:8">
      <c r="A1667" s="172" t="s">
        <v>3414</v>
      </c>
      <c r="B1667" s="172"/>
      <c r="C1667" s="172" t="s">
        <v>3415</v>
      </c>
      <c r="G1667" t="s">
        <v>340</v>
      </c>
      <c r="H1667" s="171">
        <v>523.95</v>
      </c>
    </row>
    <row r="1668" ht="28" spans="1:8">
      <c r="A1668" s="172" t="s">
        <v>3416</v>
      </c>
      <c r="B1668" s="172"/>
      <c r="C1668" s="172" t="s">
        <v>3417</v>
      </c>
      <c r="G1668" t="s">
        <v>340</v>
      </c>
      <c r="H1668" s="171">
        <v>431.79</v>
      </c>
    </row>
    <row r="1669" ht="28" spans="1:8">
      <c r="A1669" s="172" t="s">
        <v>3418</v>
      </c>
      <c r="B1669" s="172"/>
      <c r="C1669" s="172" t="s">
        <v>3419</v>
      </c>
      <c r="G1669" t="s">
        <v>340</v>
      </c>
      <c r="H1669" s="171">
        <v>182.37</v>
      </c>
    </row>
    <row r="1670" ht="28" spans="1:8">
      <c r="A1670" s="172" t="s">
        <v>3420</v>
      </c>
      <c r="B1670" s="172"/>
      <c r="C1670" s="172" t="s">
        <v>3421</v>
      </c>
      <c r="G1670" t="s">
        <v>340</v>
      </c>
      <c r="H1670" s="171">
        <v>165.11</v>
      </c>
    </row>
    <row r="1671" ht="28" spans="1:8">
      <c r="A1671" s="172" t="s">
        <v>3422</v>
      </c>
      <c r="B1671" s="172"/>
      <c r="C1671" s="172" t="s">
        <v>3423</v>
      </c>
      <c r="G1671" t="s">
        <v>340</v>
      </c>
      <c r="H1671" s="171">
        <v>351.95</v>
      </c>
    </row>
    <row r="1672" ht="28" spans="1:8">
      <c r="A1672" s="172" t="s">
        <v>3424</v>
      </c>
      <c r="B1672" s="172"/>
      <c r="C1672" s="172" t="s">
        <v>3425</v>
      </c>
      <c r="G1672" t="s">
        <v>340</v>
      </c>
      <c r="H1672" s="171">
        <v>258.27</v>
      </c>
    </row>
    <row r="1673" ht="28" spans="1:8">
      <c r="A1673" s="172" t="s">
        <v>3426</v>
      </c>
      <c r="B1673" s="172"/>
      <c r="C1673" s="172" t="s">
        <v>3427</v>
      </c>
      <c r="G1673" t="s">
        <v>340</v>
      </c>
      <c r="H1673" s="171">
        <v>288.79</v>
      </c>
    </row>
    <row r="1674" ht="28" spans="1:8">
      <c r="A1674" s="172" t="s">
        <v>3428</v>
      </c>
      <c r="B1674" s="172"/>
      <c r="C1674" s="172" t="s">
        <v>3429</v>
      </c>
      <c r="G1674" t="s">
        <v>340</v>
      </c>
      <c r="H1674" s="171">
        <v>244.64</v>
      </c>
    </row>
    <row r="1675" ht="28" spans="1:8">
      <c r="A1675" s="172" t="s">
        <v>3430</v>
      </c>
      <c r="B1675" s="172"/>
      <c r="C1675" s="172" t="s">
        <v>3431</v>
      </c>
      <c r="G1675" t="s">
        <v>340</v>
      </c>
      <c r="H1675" s="171">
        <v>565.33</v>
      </c>
    </row>
    <row r="1676" ht="28" spans="1:8">
      <c r="A1676" s="172" t="s">
        <v>3432</v>
      </c>
      <c r="B1676" s="172"/>
      <c r="C1676" s="172" t="s">
        <v>3433</v>
      </c>
      <c r="G1676" t="s">
        <v>340</v>
      </c>
      <c r="H1676" s="171">
        <v>437.62</v>
      </c>
    </row>
    <row r="1677" ht="28" spans="1:8">
      <c r="A1677" s="172" t="s">
        <v>3434</v>
      </c>
      <c r="B1677" s="172"/>
      <c r="C1677" s="172" t="s">
        <v>3435</v>
      </c>
      <c r="G1677" t="s">
        <v>340</v>
      </c>
      <c r="H1677" s="171">
        <v>202.79</v>
      </c>
    </row>
    <row r="1678" ht="28" spans="1:8">
      <c r="A1678" s="172" t="s">
        <v>3436</v>
      </c>
      <c r="B1678" s="172"/>
      <c r="C1678" s="172" t="s">
        <v>3437</v>
      </c>
      <c r="G1678" t="s">
        <v>340</v>
      </c>
      <c r="H1678" s="171">
        <v>157.88</v>
      </c>
    </row>
    <row r="1679" ht="28" spans="1:8">
      <c r="A1679" s="172" t="s">
        <v>3438</v>
      </c>
      <c r="B1679" s="172"/>
      <c r="C1679" s="172" t="s">
        <v>3439</v>
      </c>
      <c r="G1679" t="s">
        <v>340</v>
      </c>
      <c r="H1679" s="171">
        <v>393.33</v>
      </c>
    </row>
    <row r="1680" ht="28" spans="1:8">
      <c r="A1680" s="172" t="s">
        <v>3440</v>
      </c>
      <c r="B1680" s="172"/>
      <c r="C1680" s="172" t="s">
        <v>3441</v>
      </c>
      <c r="G1680" t="s">
        <v>340</v>
      </c>
      <c r="H1680" s="171">
        <v>264.1</v>
      </c>
    </row>
    <row r="1681" ht="28" spans="1:8">
      <c r="A1681" s="172" t="s">
        <v>3442</v>
      </c>
      <c r="B1681" s="172"/>
      <c r="C1681" s="172" t="s">
        <v>3443</v>
      </c>
      <c r="G1681" t="s">
        <v>340</v>
      </c>
      <c r="H1681" s="171">
        <v>380.44</v>
      </c>
    </row>
    <row r="1682" ht="28" spans="1:8">
      <c r="A1682" s="172" t="s">
        <v>3444</v>
      </c>
      <c r="B1682" s="172"/>
      <c r="C1682" s="172" t="s">
        <v>3445</v>
      </c>
      <c r="G1682" t="s">
        <v>340</v>
      </c>
      <c r="H1682" s="171">
        <v>338.9</v>
      </c>
    </row>
    <row r="1683" ht="28" spans="1:8">
      <c r="A1683" s="172" t="s">
        <v>3446</v>
      </c>
      <c r="B1683" s="172"/>
      <c r="C1683" s="172" t="s">
        <v>3447</v>
      </c>
      <c r="G1683" t="s">
        <v>340</v>
      </c>
      <c r="H1683" s="171">
        <v>471.29</v>
      </c>
    </row>
    <row r="1684" ht="28" spans="1:8">
      <c r="A1684" s="172" t="s">
        <v>3448</v>
      </c>
      <c r="B1684" s="172"/>
      <c r="C1684" s="172" t="s">
        <v>3449</v>
      </c>
      <c r="G1684" t="s">
        <v>340</v>
      </c>
      <c r="H1684" s="171">
        <v>294.44</v>
      </c>
    </row>
    <row r="1685" ht="28" spans="1:8">
      <c r="A1685" s="172" t="s">
        <v>3450</v>
      </c>
      <c r="B1685" s="172"/>
      <c r="C1685" s="172" t="s">
        <v>3451</v>
      </c>
      <c r="G1685" t="s">
        <v>340</v>
      </c>
      <c r="H1685" s="171">
        <v>252.14</v>
      </c>
    </row>
    <row r="1686" ht="28" spans="1:8">
      <c r="A1686" s="172" t="s">
        <v>3452</v>
      </c>
      <c r="B1686" s="172"/>
      <c r="C1686" s="172" t="s">
        <v>3453</v>
      </c>
      <c r="G1686" t="s">
        <v>340</v>
      </c>
      <c r="H1686" s="171">
        <v>297.77</v>
      </c>
    </row>
    <row r="1687" ht="28" spans="1:8">
      <c r="A1687" s="172" t="s">
        <v>3454</v>
      </c>
      <c r="B1687" s="172"/>
      <c r="C1687" s="172" t="s">
        <v>3455</v>
      </c>
      <c r="G1687" t="s">
        <v>340</v>
      </c>
      <c r="H1687" s="171">
        <v>397.25</v>
      </c>
    </row>
    <row r="1688" ht="28" spans="1:8">
      <c r="A1688" s="172" t="s">
        <v>3456</v>
      </c>
      <c r="B1688" s="172"/>
      <c r="C1688" s="172" t="s">
        <v>3457</v>
      </c>
      <c r="G1688" t="s">
        <v>340</v>
      </c>
      <c r="H1688" s="171">
        <v>325.65</v>
      </c>
    </row>
    <row r="1689" ht="28" spans="1:8">
      <c r="A1689" s="172" t="s">
        <v>3458</v>
      </c>
      <c r="B1689" s="172"/>
      <c r="C1689" s="172" t="s">
        <v>3459</v>
      </c>
      <c r="G1689" t="s">
        <v>340</v>
      </c>
      <c r="H1689" s="171">
        <v>535.43</v>
      </c>
    </row>
    <row r="1690" ht="28" spans="1:8">
      <c r="A1690" s="172" t="s">
        <v>3460</v>
      </c>
      <c r="B1690" s="172"/>
      <c r="C1690" s="172" t="s">
        <v>3461</v>
      </c>
      <c r="G1690" t="s">
        <v>340</v>
      </c>
      <c r="H1690" s="171">
        <v>355</v>
      </c>
    </row>
    <row r="1691" ht="28" spans="1:8">
      <c r="A1691" s="172" t="s">
        <v>3462</v>
      </c>
      <c r="B1691" s="172"/>
      <c r="C1691" s="172" t="s">
        <v>3463</v>
      </c>
      <c r="G1691" t="s">
        <v>340</v>
      </c>
      <c r="H1691" s="171">
        <v>280.27</v>
      </c>
    </row>
    <row r="1692" ht="28" spans="1:8">
      <c r="A1692" s="172" t="s">
        <v>3464</v>
      </c>
      <c r="B1692" s="172"/>
      <c r="C1692" s="172" t="s">
        <v>3465</v>
      </c>
      <c r="G1692" t="s">
        <v>340</v>
      </c>
      <c r="H1692" s="171">
        <v>311.25</v>
      </c>
    </row>
    <row r="1693" ht="28" spans="1:8">
      <c r="A1693" s="172" t="s">
        <v>3466</v>
      </c>
      <c r="B1693" s="172"/>
      <c r="C1693" s="172" t="s">
        <v>3467</v>
      </c>
      <c r="G1693" t="s">
        <v>340</v>
      </c>
      <c r="H1693" s="171">
        <v>238.89</v>
      </c>
    </row>
    <row r="1694" ht="28" spans="1:8">
      <c r="A1694" s="172" t="s">
        <v>3468</v>
      </c>
      <c r="B1694" s="172"/>
      <c r="C1694" s="172" t="s">
        <v>3469</v>
      </c>
      <c r="G1694" t="s">
        <v>340</v>
      </c>
      <c r="H1694" s="171">
        <v>361.91</v>
      </c>
    </row>
    <row r="1695" ht="28" spans="1:8">
      <c r="A1695" s="172" t="s">
        <v>3470</v>
      </c>
      <c r="B1695" s="172"/>
      <c r="C1695" s="172" t="s">
        <v>3471</v>
      </c>
      <c r="G1695" t="s">
        <v>340</v>
      </c>
      <c r="H1695" s="171">
        <v>312</v>
      </c>
    </row>
    <row r="1696" ht="28" spans="1:8">
      <c r="A1696" s="172" t="s">
        <v>3472</v>
      </c>
      <c r="B1696" s="172"/>
      <c r="C1696" s="172" t="s">
        <v>3473</v>
      </c>
      <c r="G1696" t="s">
        <v>340</v>
      </c>
      <c r="H1696" s="171">
        <v>236.89</v>
      </c>
    </row>
    <row r="1697" ht="28" spans="1:8">
      <c r="A1697" s="172" t="s">
        <v>3474</v>
      </c>
      <c r="B1697" s="172"/>
      <c r="C1697" s="172" t="s">
        <v>3475</v>
      </c>
      <c r="G1697" t="s">
        <v>340</v>
      </c>
      <c r="H1697" s="171">
        <v>62.68</v>
      </c>
    </row>
    <row r="1698" ht="28" spans="1:8">
      <c r="A1698" s="172" t="s">
        <v>3476</v>
      </c>
      <c r="B1698" s="172"/>
      <c r="C1698" s="172" t="s">
        <v>3477</v>
      </c>
      <c r="G1698" t="s">
        <v>340</v>
      </c>
      <c r="H1698" s="171">
        <v>58.13</v>
      </c>
    </row>
    <row r="1699" ht="28" spans="1:8">
      <c r="A1699" s="172" t="s">
        <v>3478</v>
      </c>
      <c r="B1699" s="172"/>
      <c r="C1699" s="172" t="s">
        <v>3479</v>
      </c>
      <c r="G1699" t="s">
        <v>340</v>
      </c>
      <c r="H1699" s="171">
        <v>51.91</v>
      </c>
    </row>
    <row r="1700" ht="28" spans="1:8">
      <c r="A1700" s="172" t="s">
        <v>3480</v>
      </c>
      <c r="B1700" s="172"/>
      <c r="C1700" s="172" t="s">
        <v>3481</v>
      </c>
      <c r="G1700" t="s">
        <v>340</v>
      </c>
      <c r="H1700" s="171">
        <v>2519.86</v>
      </c>
    </row>
    <row r="1701" ht="28" spans="1:8">
      <c r="A1701" s="172" t="s">
        <v>3482</v>
      </c>
      <c r="B1701" s="172"/>
      <c r="C1701" s="172" t="s">
        <v>3483</v>
      </c>
      <c r="G1701" t="s">
        <v>340</v>
      </c>
      <c r="H1701" s="171">
        <v>3786.83</v>
      </c>
    </row>
    <row r="1702" ht="28" spans="1:8">
      <c r="A1702" s="172" t="s">
        <v>3484</v>
      </c>
      <c r="B1702" s="172"/>
      <c r="C1702" s="172" t="s">
        <v>3485</v>
      </c>
      <c r="G1702" t="s">
        <v>340</v>
      </c>
      <c r="H1702" s="171">
        <v>4434.76</v>
      </c>
    </row>
    <row r="1703" ht="28" spans="1:8">
      <c r="A1703" s="172" t="s">
        <v>3486</v>
      </c>
      <c r="B1703" s="172"/>
      <c r="C1703" s="172" t="s">
        <v>3487</v>
      </c>
      <c r="G1703" t="s">
        <v>340</v>
      </c>
      <c r="H1703" s="171">
        <v>2988.61</v>
      </c>
    </row>
    <row r="1704" ht="28" spans="1:8">
      <c r="A1704" s="172" t="s">
        <v>3488</v>
      </c>
      <c r="B1704" s="172"/>
      <c r="C1704" s="172" t="s">
        <v>3489</v>
      </c>
      <c r="G1704" t="s">
        <v>340</v>
      </c>
      <c r="H1704" s="171">
        <v>3482.77</v>
      </c>
    </row>
    <row r="1705" ht="28" spans="1:8">
      <c r="A1705" s="172" t="s">
        <v>3490</v>
      </c>
      <c r="B1705" s="172"/>
      <c r="C1705" s="172" t="s">
        <v>3491</v>
      </c>
      <c r="G1705" t="s">
        <v>340</v>
      </c>
      <c r="H1705" s="171">
        <v>98.84</v>
      </c>
    </row>
    <row r="1706" ht="28" spans="1:8">
      <c r="A1706" s="172" t="s">
        <v>3492</v>
      </c>
      <c r="B1706" s="172"/>
      <c r="C1706" s="172" t="s">
        <v>3493</v>
      </c>
      <c r="G1706" t="s">
        <v>340</v>
      </c>
      <c r="H1706" s="171">
        <v>94.33</v>
      </c>
    </row>
    <row r="1707" ht="28" spans="1:8">
      <c r="A1707" s="172" t="s">
        <v>3494</v>
      </c>
      <c r="B1707" s="172"/>
      <c r="C1707" s="172" t="s">
        <v>3495</v>
      </c>
      <c r="G1707" t="s">
        <v>340</v>
      </c>
      <c r="H1707" s="171">
        <v>89.78</v>
      </c>
    </row>
    <row r="1708" ht="28" spans="1:8">
      <c r="A1708" s="172" t="s">
        <v>3496</v>
      </c>
      <c r="B1708" s="172"/>
      <c r="C1708" s="172" t="s">
        <v>3497</v>
      </c>
      <c r="G1708" t="s">
        <v>340</v>
      </c>
      <c r="H1708" s="171">
        <v>72.57</v>
      </c>
    </row>
    <row r="1709" ht="28" spans="1:8">
      <c r="A1709" s="172" t="s">
        <v>3498</v>
      </c>
      <c r="B1709" s="172"/>
      <c r="C1709" s="172" t="s">
        <v>3499</v>
      </c>
      <c r="G1709" t="s">
        <v>340</v>
      </c>
      <c r="H1709" s="171">
        <v>513.69</v>
      </c>
    </row>
    <row r="1710" spans="1:3">
      <c r="A1710" s="172">
        <v>8933</v>
      </c>
      <c r="B1710" s="172"/>
      <c r="C1710" s="172" t="s">
        <v>3500</v>
      </c>
    </row>
    <row r="1711" ht="28" spans="1:8">
      <c r="A1711" s="172" t="s">
        <v>3501</v>
      </c>
      <c r="B1711" s="172"/>
      <c r="C1711" s="172" t="s">
        <v>3502</v>
      </c>
      <c r="G1711" t="s">
        <v>340</v>
      </c>
      <c r="H1711" s="171">
        <v>77.03</v>
      </c>
    </row>
    <row r="1712" ht="28" spans="1:8">
      <c r="A1712" s="172" t="s">
        <v>3503</v>
      </c>
      <c r="B1712" s="172"/>
      <c r="C1712" s="172" t="s">
        <v>3504</v>
      </c>
      <c r="G1712" t="s">
        <v>340</v>
      </c>
      <c r="H1712" s="171">
        <v>63.48</v>
      </c>
    </row>
    <row r="1713" ht="28" spans="1:8">
      <c r="A1713" s="172" t="s">
        <v>3505</v>
      </c>
      <c r="B1713" s="172"/>
      <c r="C1713" s="172" t="s">
        <v>3506</v>
      </c>
      <c r="G1713" t="s">
        <v>340</v>
      </c>
      <c r="H1713" s="171">
        <v>60.07</v>
      </c>
    </row>
    <row r="1714" ht="28" spans="1:8">
      <c r="A1714" s="172" t="s">
        <v>3507</v>
      </c>
      <c r="B1714" s="172"/>
      <c r="C1714" s="172" t="s">
        <v>3508</v>
      </c>
      <c r="G1714" t="s">
        <v>340</v>
      </c>
      <c r="H1714" s="171">
        <v>85.69</v>
      </c>
    </row>
    <row r="1715" ht="28" spans="1:8">
      <c r="A1715" s="172" t="s">
        <v>3509</v>
      </c>
      <c r="B1715" s="172"/>
      <c r="C1715" s="172" t="s">
        <v>3510</v>
      </c>
      <c r="G1715" t="s">
        <v>340</v>
      </c>
      <c r="H1715" s="171">
        <v>56.8</v>
      </c>
    </row>
    <row r="1716" ht="28" spans="1:8">
      <c r="A1716" s="172" t="s">
        <v>3511</v>
      </c>
      <c r="B1716" s="172"/>
      <c r="C1716" s="172" t="s">
        <v>3512</v>
      </c>
      <c r="G1716" t="s">
        <v>340</v>
      </c>
      <c r="H1716" s="171">
        <v>53.15</v>
      </c>
    </row>
    <row r="1717" ht="28" spans="1:8">
      <c r="A1717" s="172" t="s">
        <v>3513</v>
      </c>
      <c r="B1717" s="172"/>
      <c r="C1717" s="172" t="s">
        <v>3514</v>
      </c>
      <c r="G1717" t="s">
        <v>340</v>
      </c>
      <c r="H1717" s="171">
        <v>48.03</v>
      </c>
    </row>
    <row r="1718" ht="28" spans="1:8">
      <c r="A1718" s="172" t="s">
        <v>3515</v>
      </c>
      <c r="B1718" s="172"/>
      <c r="C1718" s="172" t="s">
        <v>3516</v>
      </c>
      <c r="G1718" t="s">
        <v>340</v>
      </c>
      <c r="H1718" s="171">
        <v>57.18</v>
      </c>
    </row>
    <row r="1719" spans="1:3">
      <c r="A1719" s="172">
        <v>8934</v>
      </c>
      <c r="B1719" s="172"/>
      <c r="C1719" s="172" t="s">
        <v>3517</v>
      </c>
    </row>
    <row r="1720" ht="28" spans="1:8">
      <c r="A1720" s="172" t="s">
        <v>3518</v>
      </c>
      <c r="B1720" s="172"/>
      <c r="C1720" s="172" t="s">
        <v>3519</v>
      </c>
      <c r="G1720" t="s">
        <v>340</v>
      </c>
      <c r="H1720" s="171">
        <v>13.33</v>
      </c>
    </row>
    <row r="1721" ht="28" spans="1:8">
      <c r="A1721" s="172" t="s">
        <v>3520</v>
      </c>
      <c r="B1721" s="172"/>
      <c r="C1721" s="172" t="s">
        <v>3521</v>
      </c>
      <c r="G1721" t="s">
        <v>340</v>
      </c>
      <c r="H1721" s="171">
        <v>16.04</v>
      </c>
    </row>
    <row r="1722" ht="28" spans="1:8">
      <c r="A1722" s="172" t="s">
        <v>3522</v>
      </c>
      <c r="B1722" s="172"/>
      <c r="C1722" s="172" t="s">
        <v>3523</v>
      </c>
      <c r="G1722" t="s">
        <v>340</v>
      </c>
      <c r="H1722" s="171">
        <v>15.28</v>
      </c>
    </row>
    <row r="1723" ht="28" spans="1:8">
      <c r="A1723" s="172" t="s">
        <v>3524</v>
      </c>
      <c r="B1723" s="172"/>
      <c r="C1723" s="172" t="s">
        <v>3525</v>
      </c>
      <c r="G1723" t="s">
        <v>340</v>
      </c>
      <c r="H1723" s="171">
        <v>15.17</v>
      </c>
    </row>
    <row r="1724" ht="28" spans="1:8">
      <c r="A1724" s="172" t="s">
        <v>3526</v>
      </c>
      <c r="B1724" s="172"/>
      <c r="C1724" s="172" t="s">
        <v>3527</v>
      </c>
      <c r="G1724" t="s">
        <v>340</v>
      </c>
      <c r="H1724" s="171">
        <v>11.86</v>
      </c>
    </row>
    <row r="1725" ht="28" spans="1:8">
      <c r="A1725" s="172" t="s">
        <v>3528</v>
      </c>
      <c r="B1725" s="172"/>
      <c r="C1725" s="172" t="s">
        <v>3529</v>
      </c>
      <c r="G1725" t="s">
        <v>340</v>
      </c>
      <c r="H1725" s="171">
        <v>10.77</v>
      </c>
    </row>
    <row r="1726" ht="28" spans="1:8">
      <c r="A1726" s="172" t="s">
        <v>3530</v>
      </c>
      <c r="B1726" s="172"/>
      <c r="C1726" s="172" t="s">
        <v>3531</v>
      </c>
      <c r="G1726" t="s">
        <v>340</v>
      </c>
      <c r="H1726" s="171">
        <v>17.99</v>
      </c>
    </row>
    <row r="1727" ht="28" spans="1:8">
      <c r="A1727" s="172" t="s">
        <v>3532</v>
      </c>
      <c r="B1727" s="172"/>
      <c r="C1727" s="172" t="s">
        <v>3533</v>
      </c>
      <c r="G1727" t="s">
        <v>340</v>
      </c>
      <c r="H1727" s="171">
        <v>6.22</v>
      </c>
    </row>
    <row r="1728" ht="28" spans="1:8">
      <c r="A1728" s="172" t="s">
        <v>3534</v>
      </c>
      <c r="B1728" s="172"/>
      <c r="C1728" s="172" t="s">
        <v>3535</v>
      </c>
      <c r="G1728" t="s">
        <v>340</v>
      </c>
      <c r="H1728" s="171">
        <v>24.38</v>
      </c>
    </row>
    <row r="1729" spans="1:8">
      <c r="A1729" s="172" t="s">
        <v>3536</v>
      </c>
      <c r="B1729" s="172"/>
      <c r="C1729" s="172" t="s">
        <v>3537</v>
      </c>
      <c r="G1729" t="s">
        <v>340</v>
      </c>
      <c r="H1729" s="171">
        <v>37.58</v>
      </c>
    </row>
    <row r="1730" ht="28" spans="1:8">
      <c r="A1730" s="172" t="s">
        <v>3538</v>
      </c>
      <c r="B1730" s="172"/>
      <c r="C1730" s="172" t="s">
        <v>3539</v>
      </c>
      <c r="G1730" t="s">
        <v>340</v>
      </c>
      <c r="H1730" s="171">
        <v>18.09</v>
      </c>
    </row>
    <row r="1731" ht="28" spans="1:8">
      <c r="A1731" s="172" t="s">
        <v>3540</v>
      </c>
      <c r="B1731" s="172"/>
      <c r="C1731" s="172" t="s">
        <v>3541</v>
      </c>
      <c r="G1731" t="s">
        <v>340</v>
      </c>
      <c r="H1731" s="171">
        <v>18.19</v>
      </c>
    </row>
    <row r="1732" ht="28" spans="1:8">
      <c r="A1732" s="172" t="s">
        <v>3542</v>
      </c>
      <c r="B1732" s="172"/>
      <c r="C1732" s="172" t="s">
        <v>3543</v>
      </c>
      <c r="G1732" t="s">
        <v>340</v>
      </c>
      <c r="H1732" s="171">
        <v>20.99</v>
      </c>
    </row>
    <row r="1733" ht="28" spans="1:8">
      <c r="A1733" s="172" t="s">
        <v>3544</v>
      </c>
      <c r="B1733" s="172"/>
      <c r="C1733" s="172" t="s">
        <v>3545</v>
      </c>
      <c r="G1733" t="s">
        <v>340</v>
      </c>
      <c r="H1733" s="171">
        <v>20.44</v>
      </c>
    </row>
    <row r="1734" ht="28" spans="1:8">
      <c r="A1734" s="172" t="s">
        <v>3546</v>
      </c>
      <c r="B1734" s="172"/>
      <c r="C1734" s="172" t="s">
        <v>3547</v>
      </c>
      <c r="G1734" t="s">
        <v>340</v>
      </c>
      <c r="H1734" s="171">
        <v>21.74</v>
      </c>
    </row>
    <row r="1735" ht="28" spans="1:8">
      <c r="A1735" s="172" t="s">
        <v>3548</v>
      </c>
      <c r="B1735" s="172"/>
      <c r="C1735" s="172" t="s">
        <v>3549</v>
      </c>
      <c r="G1735" t="s">
        <v>340</v>
      </c>
      <c r="H1735" s="171">
        <v>55.74</v>
      </c>
    </row>
    <row r="1736" ht="28" spans="1:8">
      <c r="A1736" s="172" t="s">
        <v>3550</v>
      </c>
      <c r="B1736" s="172"/>
      <c r="C1736" s="172" t="s">
        <v>3551</v>
      </c>
      <c r="G1736" t="s">
        <v>340</v>
      </c>
      <c r="H1736" s="171">
        <v>22.12</v>
      </c>
    </row>
    <row r="1737" spans="1:8">
      <c r="A1737" s="172" t="s">
        <v>3552</v>
      </c>
      <c r="B1737" s="172"/>
      <c r="C1737" s="172" t="s">
        <v>3553</v>
      </c>
      <c r="G1737" t="s">
        <v>340</v>
      </c>
      <c r="H1737" s="171">
        <v>10.99</v>
      </c>
    </row>
    <row r="1738" spans="1:3">
      <c r="A1738" s="172">
        <v>8936</v>
      </c>
      <c r="B1738" s="172"/>
      <c r="C1738" s="172" t="s">
        <v>3554</v>
      </c>
    </row>
    <row r="1739" ht="28" spans="1:8">
      <c r="A1739" s="172" t="s">
        <v>3555</v>
      </c>
      <c r="B1739" s="172"/>
      <c r="C1739" s="172" t="s">
        <v>3556</v>
      </c>
      <c r="G1739" t="s">
        <v>357</v>
      </c>
      <c r="H1739" s="171">
        <v>58.07</v>
      </c>
    </row>
    <row r="1740" ht="28" spans="1:8">
      <c r="A1740" s="172" t="s">
        <v>3557</v>
      </c>
      <c r="B1740" s="172"/>
      <c r="C1740" s="172" t="s">
        <v>3558</v>
      </c>
      <c r="G1740" t="s">
        <v>357</v>
      </c>
      <c r="H1740" s="171">
        <v>81.49</v>
      </c>
    </row>
    <row r="1741" ht="28" spans="1:8">
      <c r="A1741" s="172" t="s">
        <v>3559</v>
      </c>
      <c r="B1741" s="172"/>
      <c r="C1741" s="172" t="s">
        <v>3560</v>
      </c>
      <c r="G1741" t="s">
        <v>357</v>
      </c>
      <c r="H1741" s="171">
        <v>100.23</v>
      </c>
    </row>
    <row r="1742" ht="28" spans="1:8">
      <c r="A1742" s="172" t="s">
        <v>3561</v>
      </c>
      <c r="B1742" s="172"/>
      <c r="C1742" s="172" t="s">
        <v>3562</v>
      </c>
      <c r="G1742" t="s">
        <v>357</v>
      </c>
      <c r="H1742" s="171">
        <v>24.86</v>
      </c>
    </row>
    <row r="1743" ht="28" spans="1:8">
      <c r="A1743" s="172" t="s">
        <v>3563</v>
      </c>
      <c r="B1743" s="172"/>
      <c r="C1743" s="172" t="s">
        <v>3564</v>
      </c>
      <c r="G1743" t="s">
        <v>357</v>
      </c>
      <c r="H1743" s="171">
        <v>25.93</v>
      </c>
    </row>
    <row r="1744" ht="28" spans="1:8">
      <c r="A1744" s="172" t="s">
        <v>3565</v>
      </c>
      <c r="B1744" s="172"/>
      <c r="C1744" s="172" t="s">
        <v>3566</v>
      </c>
      <c r="G1744" t="s">
        <v>357</v>
      </c>
      <c r="H1744" s="171">
        <v>27.03</v>
      </c>
    </row>
    <row r="1745" ht="28" spans="1:8">
      <c r="A1745" s="172" t="s">
        <v>3567</v>
      </c>
      <c r="B1745" s="172"/>
      <c r="C1745" s="172" t="s">
        <v>3568</v>
      </c>
      <c r="G1745" t="s">
        <v>357</v>
      </c>
      <c r="H1745" s="171">
        <v>42.82</v>
      </c>
    </row>
    <row r="1746" spans="1:3">
      <c r="A1746" s="172">
        <v>8938</v>
      </c>
      <c r="B1746" s="172"/>
      <c r="C1746" s="172" t="s">
        <v>3569</v>
      </c>
    </row>
    <row r="1747" ht="28" spans="1:8">
      <c r="A1747" s="172" t="s">
        <v>3570</v>
      </c>
      <c r="B1747" s="172"/>
      <c r="C1747" s="172" t="s">
        <v>3571</v>
      </c>
      <c r="G1747" t="s">
        <v>340</v>
      </c>
      <c r="H1747" s="171">
        <v>37.54</v>
      </c>
    </row>
    <row r="1748" ht="28" spans="1:8">
      <c r="A1748" s="172" t="s">
        <v>3572</v>
      </c>
      <c r="B1748" s="172"/>
      <c r="C1748" s="172" t="s">
        <v>3573</v>
      </c>
      <c r="G1748" t="s">
        <v>340</v>
      </c>
      <c r="H1748" s="171">
        <v>2609.24</v>
      </c>
    </row>
    <row r="1749" ht="42" spans="1:8">
      <c r="A1749" s="172" t="s">
        <v>3574</v>
      </c>
      <c r="B1749" s="172"/>
      <c r="C1749" s="172" t="s">
        <v>3575</v>
      </c>
      <c r="G1749" t="s">
        <v>340</v>
      </c>
      <c r="H1749" s="171">
        <v>2689.42</v>
      </c>
    </row>
    <row r="1750" ht="42" spans="1:8">
      <c r="A1750" s="172" t="s">
        <v>3576</v>
      </c>
      <c r="B1750" s="172"/>
      <c r="C1750" s="172" t="s">
        <v>3577</v>
      </c>
      <c r="G1750" t="s">
        <v>340</v>
      </c>
      <c r="H1750" s="171">
        <v>3011.2</v>
      </c>
    </row>
    <row r="1751" ht="42" spans="1:8">
      <c r="A1751" s="172" t="s">
        <v>3578</v>
      </c>
      <c r="B1751" s="172"/>
      <c r="C1751" s="172" t="s">
        <v>3579</v>
      </c>
      <c r="G1751" t="s">
        <v>340</v>
      </c>
      <c r="H1751" s="171">
        <v>3108.65</v>
      </c>
    </row>
    <row r="1752" ht="42" spans="1:8">
      <c r="A1752" s="172" t="s">
        <v>3580</v>
      </c>
      <c r="B1752" s="172"/>
      <c r="C1752" s="172" t="s">
        <v>3581</v>
      </c>
      <c r="G1752" t="s">
        <v>340</v>
      </c>
      <c r="H1752" s="171">
        <v>3136.72</v>
      </c>
    </row>
    <row r="1753" ht="42" spans="1:8">
      <c r="A1753" s="172" t="s">
        <v>3582</v>
      </c>
      <c r="B1753" s="172"/>
      <c r="C1753" s="172" t="s">
        <v>3583</v>
      </c>
      <c r="G1753" t="s">
        <v>340</v>
      </c>
      <c r="H1753" s="171">
        <v>3832.45</v>
      </c>
    </row>
    <row r="1754" ht="42" spans="1:8">
      <c r="A1754" s="172" t="s">
        <v>3584</v>
      </c>
      <c r="B1754" s="172"/>
      <c r="C1754" s="172" t="s">
        <v>3585</v>
      </c>
      <c r="G1754" t="s">
        <v>340</v>
      </c>
      <c r="H1754" s="171">
        <v>4143.2</v>
      </c>
    </row>
    <row r="1755" ht="42" spans="1:8">
      <c r="A1755" s="172" t="s">
        <v>3586</v>
      </c>
      <c r="B1755" s="172"/>
      <c r="C1755" s="172" t="s">
        <v>3587</v>
      </c>
      <c r="G1755" t="s">
        <v>340</v>
      </c>
      <c r="H1755" s="171">
        <v>6665.98</v>
      </c>
    </row>
    <row r="1756" ht="42" spans="1:8">
      <c r="A1756" s="172" t="s">
        <v>3588</v>
      </c>
      <c r="B1756" s="172"/>
      <c r="C1756" s="172" t="s">
        <v>3589</v>
      </c>
      <c r="G1756" t="s">
        <v>340</v>
      </c>
      <c r="H1756" s="171">
        <v>6753.65</v>
      </c>
    </row>
    <row r="1757" ht="42" spans="1:8">
      <c r="A1757" s="172" t="s">
        <v>3590</v>
      </c>
      <c r="B1757" s="172"/>
      <c r="C1757" s="172" t="s">
        <v>3591</v>
      </c>
      <c r="G1757" t="s">
        <v>340</v>
      </c>
      <c r="H1757" s="171">
        <v>6644.98</v>
      </c>
    </row>
    <row r="1758" ht="42" spans="1:8">
      <c r="A1758" s="172" t="s">
        <v>3592</v>
      </c>
      <c r="B1758" s="172"/>
      <c r="C1758" s="172" t="s">
        <v>3593</v>
      </c>
      <c r="G1758" t="s">
        <v>340</v>
      </c>
      <c r="H1758" s="171">
        <v>9620.5</v>
      </c>
    </row>
    <row r="1759" ht="42" spans="1:8">
      <c r="A1759" s="172" t="s">
        <v>3594</v>
      </c>
      <c r="B1759" s="172"/>
      <c r="C1759" s="172" t="s">
        <v>3595</v>
      </c>
      <c r="G1759" t="s">
        <v>340</v>
      </c>
      <c r="H1759" s="171">
        <v>9718</v>
      </c>
    </row>
    <row r="1760" ht="42" spans="1:8">
      <c r="A1760" s="172" t="s">
        <v>3596</v>
      </c>
      <c r="B1760" s="172"/>
      <c r="C1760" s="172" t="s">
        <v>3597</v>
      </c>
      <c r="G1760" t="s">
        <v>340</v>
      </c>
      <c r="H1760" s="171">
        <v>10013.43</v>
      </c>
    </row>
    <row r="1761" ht="42" spans="1:8">
      <c r="A1761" s="172" t="s">
        <v>3598</v>
      </c>
      <c r="B1761" s="172"/>
      <c r="C1761" s="172" t="s">
        <v>3599</v>
      </c>
      <c r="G1761" t="s">
        <v>340</v>
      </c>
      <c r="H1761" s="171">
        <v>10159.87</v>
      </c>
    </row>
    <row r="1762" ht="42" spans="1:8">
      <c r="A1762" s="172" t="s">
        <v>3600</v>
      </c>
      <c r="B1762" s="172"/>
      <c r="C1762" s="172" t="s">
        <v>3601</v>
      </c>
      <c r="G1762" t="s">
        <v>340</v>
      </c>
      <c r="H1762" s="171">
        <v>11372.79</v>
      </c>
    </row>
    <row r="1763" ht="42" spans="1:8">
      <c r="A1763" s="172" t="s">
        <v>3602</v>
      </c>
      <c r="B1763" s="172"/>
      <c r="C1763" s="172" t="s">
        <v>3603</v>
      </c>
      <c r="G1763" t="s">
        <v>340</v>
      </c>
      <c r="H1763" s="171">
        <v>12175.05</v>
      </c>
    </row>
    <row r="1764" ht="42" spans="1:8">
      <c r="A1764" s="172" t="s">
        <v>3604</v>
      </c>
      <c r="B1764" s="172"/>
      <c r="C1764" s="172" t="s">
        <v>3605</v>
      </c>
      <c r="G1764" t="s">
        <v>340</v>
      </c>
      <c r="H1764" s="171">
        <v>12265.45</v>
      </c>
    </row>
    <row r="1765" ht="42" spans="1:8">
      <c r="A1765" s="172" t="s">
        <v>3606</v>
      </c>
      <c r="B1765" s="172"/>
      <c r="C1765" s="172" t="s">
        <v>3607</v>
      </c>
      <c r="G1765" t="s">
        <v>340</v>
      </c>
      <c r="H1765" s="171">
        <v>13714.26</v>
      </c>
    </row>
    <row r="1766" ht="42" spans="1:8">
      <c r="A1766" s="172" t="s">
        <v>3608</v>
      </c>
      <c r="B1766" s="172"/>
      <c r="C1766" s="172" t="s">
        <v>3609</v>
      </c>
      <c r="G1766" t="s">
        <v>340</v>
      </c>
      <c r="H1766" s="171">
        <v>15040.12</v>
      </c>
    </row>
    <row r="1767" ht="28" spans="1:8">
      <c r="A1767" s="172" t="s">
        <v>3610</v>
      </c>
      <c r="B1767" s="172"/>
      <c r="C1767" s="172" t="s">
        <v>3611</v>
      </c>
      <c r="G1767" t="s">
        <v>340</v>
      </c>
      <c r="H1767" s="171">
        <v>11.7</v>
      </c>
    </row>
    <row r="1768" spans="1:3">
      <c r="A1768" s="172">
        <v>8939</v>
      </c>
      <c r="B1768" s="172"/>
      <c r="C1768" s="172" t="s">
        <v>3612</v>
      </c>
    </row>
    <row r="1769" spans="1:8">
      <c r="A1769" s="172" t="s">
        <v>3613</v>
      </c>
      <c r="B1769" s="172"/>
      <c r="C1769" s="172" t="s">
        <v>3614</v>
      </c>
      <c r="G1769" t="s">
        <v>357</v>
      </c>
      <c r="H1769" s="171">
        <v>11.22</v>
      </c>
    </row>
    <row r="1770" spans="1:8">
      <c r="A1770" s="172" t="s">
        <v>3615</v>
      </c>
      <c r="B1770" s="172"/>
      <c r="C1770" s="172" t="s">
        <v>3616</v>
      </c>
      <c r="G1770" t="s">
        <v>357</v>
      </c>
      <c r="H1770" s="171">
        <v>23.55</v>
      </c>
    </row>
    <row r="1771" spans="1:3">
      <c r="A1771" s="172">
        <v>8942</v>
      </c>
      <c r="B1771" s="172"/>
      <c r="C1771" s="172" t="s">
        <v>3617</v>
      </c>
    </row>
    <row r="1772" ht="28" spans="1:8">
      <c r="A1772" s="172" t="s">
        <v>3618</v>
      </c>
      <c r="B1772" s="172"/>
      <c r="C1772" s="172" t="s">
        <v>3619</v>
      </c>
      <c r="G1772" t="s">
        <v>340</v>
      </c>
      <c r="H1772" s="171">
        <v>2603.16</v>
      </c>
    </row>
    <row r="1773" ht="28" spans="1:8">
      <c r="A1773" s="172" t="s">
        <v>3620</v>
      </c>
      <c r="B1773" s="172"/>
      <c r="C1773" s="172" t="s">
        <v>3621</v>
      </c>
      <c r="G1773" t="s">
        <v>340</v>
      </c>
      <c r="H1773" s="171">
        <v>276.52</v>
      </c>
    </row>
    <row r="1774" ht="28" spans="1:8">
      <c r="A1774" s="172" t="s">
        <v>3622</v>
      </c>
      <c r="B1774" s="172"/>
      <c r="C1774" s="172" t="s">
        <v>3623</v>
      </c>
      <c r="G1774" t="s">
        <v>340</v>
      </c>
      <c r="H1774" s="171">
        <v>3332.3</v>
      </c>
    </row>
    <row r="1775" ht="28" spans="1:8">
      <c r="A1775" s="172" t="s">
        <v>3624</v>
      </c>
      <c r="B1775" s="172"/>
      <c r="C1775" s="172" t="s">
        <v>3625</v>
      </c>
      <c r="G1775" t="s">
        <v>340</v>
      </c>
      <c r="H1775" s="171">
        <v>6609.45</v>
      </c>
    </row>
    <row r="1776" ht="28" spans="1:8">
      <c r="A1776" s="172" t="s">
        <v>3626</v>
      </c>
      <c r="B1776" s="172"/>
      <c r="C1776" s="172" t="s">
        <v>3627</v>
      </c>
      <c r="G1776" t="s">
        <v>340</v>
      </c>
      <c r="H1776" s="171">
        <v>5073.12</v>
      </c>
    </row>
    <row r="1777" ht="28" spans="1:8">
      <c r="A1777" s="172" t="s">
        <v>3628</v>
      </c>
      <c r="B1777" s="172"/>
      <c r="C1777" s="172" t="s">
        <v>3629</v>
      </c>
      <c r="G1777" t="s">
        <v>340</v>
      </c>
      <c r="H1777" s="171">
        <v>5864.88</v>
      </c>
    </row>
    <row r="1778" ht="28" spans="1:8">
      <c r="A1778" s="172" t="s">
        <v>3630</v>
      </c>
      <c r="B1778" s="172"/>
      <c r="C1778" s="172" t="s">
        <v>3631</v>
      </c>
      <c r="G1778" t="s">
        <v>340</v>
      </c>
      <c r="H1778" s="171">
        <v>556.41</v>
      </c>
    </row>
    <row r="1779" ht="28" spans="1:8">
      <c r="A1779" s="172" t="s">
        <v>3632</v>
      </c>
      <c r="B1779" s="172"/>
      <c r="C1779" s="172" t="s">
        <v>3633</v>
      </c>
      <c r="G1779" t="s">
        <v>340</v>
      </c>
      <c r="H1779" s="171">
        <v>276.82</v>
      </c>
    </row>
    <row r="1780" ht="28" spans="1:8">
      <c r="A1780" s="172" t="s">
        <v>3634</v>
      </c>
      <c r="B1780" s="172"/>
      <c r="C1780" s="172" t="s">
        <v>3635</v>
      </c>
      <c r="G1780" t="s">
        <v>340</v>
      </c>
      <c r="H1780" s="171">
        <v>497.63</v>
      </c>
    </row>
    <row r="1781" ht="28" spans="1:8">
      <c r="A1781" s="172" t="s">
        <v>3636</v>
      </c>
      <c r="B1781" s="172"/>
      <c r="C1781" s="172" t="s">
        <v>3637</v>
      </c>
      <c r="G1781" t="s">
        <v>340</v>
      </c>
      <c r="H1781" s="171">
        <v>632.89</v>
      </c>
    </row>
    <row r="1782" ht="28" spans="1:8">
      <c r="A1782" s="172" t="s">
        <v>3638</v>
      </c>
      <c r="B1782" s="172"/>
      <c r="C1782" s="172" t="s">
        <v>3639</v>
      </c>
      <c r="G1782" t="s">
        <v>340</v>
      </c>
      <c r="H1782" s="171">
        <v>3007.88</v>
      </c>
    </row>
    <row r="1783" ht="28" spans="1:8">
      <c r="A1783" s="172" t="s">
        <v>3640</v>
      </c>
      <c r="B1783" s="172"/>
      <c r="C1783" s="172" t="s">
        <v>3641</v>
      </c>
      <c r="G1783" t="s">
        <v>340</v>
      </c>
      <c r="H1783" s="171">
        <v>329.92</v>
      </c>
    </row>
    <row r="1784" spans="1:3">
      <c r="A1784" s="172">
        <v>8943</v>
      </c>
      <c r="B1784" s="172"/>
      <c r="C1784" s="172" t="s">
        <v>3642</v>
      </c>
    </row>
    <row r="1785" spans="1:8">
      <c r="A1785" s="172" t="s">
        <v>3643</v>
      </c>
      <c r="B1785" s="172"/>
      <c r="C1785" s="172" t="s">
        <v>3644</v>
      </c>
      <c r="G1785" t="s">
        <v>357</v>
      </c>
      <c r="H1785" s="171">
        <v>297.61</v>
      </c>
    </row>
    <row r="1786" spans="1:8">
      <c r="A1786" s="172" t="s">
        <v>3645</v>
      </c>
      <c r="B1786" s="172"/>
      <c r="C1786" s="172" t="s">
        <v>3646</v>
      </c>
      <c r="G1786" t="s">
        <v>357</v>
      </c>
      <c r="H1786" s="171">
        <v>94.73</v>
      </c>
    </row>
    <row r="1787" spans="1:8">
      <c r="A1787" s="172" t="s">
        <v>3647</v>
      </c>
      <c r="B1787" s="172"/>
      <c r="C1787" s="172" t="s">
        <v>3648</v>
      </c>
      <c r="G1787" t="s">
        <v>357</v>
      </c>
      <c r="H1787" s="171">
        <v>274.71</v>
      </c>
    </row>
    <row r="1788" ht="28" spans="1:8">
      <c r="A1788" s="172" t="s">
        <v>3649</v>
      </c>
      <c r="B1788" s="172"/>
      <c r="C1788" s="172" t="s">
        <v>3650</v>
      </c>
      <c r="G1788" t="s">
        <v>340</v>
      </c>
      <c r="H1788" s="171">
        <v>467.11</v>
      </c>
    </row>
    <row r="1789" ht="28" spans="1:8">
      <c r="A1789" s="172" t="s">
        <v>3651</v>
      </c>
      <c r="B1789" s="172"/>
      <c r="C1789" s="172" t="s">
        <v>3652</v>
      </c>
      <c r="G1789" t="s">
        <v>340</v>
      </c>
      <c r="H1789" s="171">
        <v>803.56</v>
      </c>
    </row>
    <row r="1790" ht="28" spans="1:8">
      <c r="A1790" s="172" t="s">
        <v>3653</v>
      </c>
      <c r="B1790" s="172"/>
      <c r="C1790" s="172" t="s">
        <v>3654</v>
      </c>
      <c r="G1790" t="s">
        <v>340</v>
      </c>
      <c r="H1790" s="171">
        <v>568.1</v>
      </c>
    </row>
    <row r="1791" ht="28" spans="1:8">
      <c r="A1791" s="172" t="s">
        <v>3655</v>
      </c>
      <c r="B1791" s="172"/>
      <c r="C1791" s="172" t="s">
        <v>3656</v>
      </c>
      <c r="G1791" t="s">
        <v>340</v>
      </c>
      <c r="H1791" s="171">
        <v>813.61</v>
      </c>
    </row>
    <row r="1792" ht="28" spans="1:8">
      <c r="A1792" s="172" t="s">
        <v>3657</v>
      </c>
      <c r="B1792" s="172"/>
      <c r="C1792" s="172" t="s">
        <v>3658</v>
      </c>
      <c r="G1792" t="s">
        <v>340</v>
      </c>
      <c r="H1792" s="171">
        <v>823.6</v>
      </c>
    </row>
    <row r="1793" ht="28" spans="1:8">
      <c r="A1793" s="172" t="s">
        <v>3659</v>
      </c>
      <c r="B1793" s="172"/>
      <c r="C1793" s="172" t="s">
        <v>3660</v>
      </c>
      <c r="G1793" t="s">
        <v>340</v>
      </c>
      <c r="H1793" s="171">
        <v>959.27</v>
      </c>
    </row>
    <row r="1794" ht="28" spans="1:8">
      <c r="A1794" s="172" t="s">
        <v>3661</v>
      </c>
      <c r="B1794" s="172"/>
      <c r="C1794" s="172" t="s">
        <v>3662</v>
      </c>
      <c r="G1794" t="s">
        <v>340</v>
      </c>
      <c r="H1794" s="171">
        <v>1422.24</v>
      </c>
    </row>
    <row r="1795" ht="28" spans="1:8">
      <c r="A1795" s="172" t="s">
        <v>3663</v>
      </c>
      <c r="B1795" s="172"/>
      <c r="C1795" s="172" t="s">
        <v>3664</v>
      </c>
      <c r="G1795" t="s">
        <v>340</v>
      </c>
      <c r="H1795" s="171">
        <v>1715.68</v>
      </c>
    </row>
    <row r="1796" ht="28" spans="1:8">
      <c r="A1796" s="172" t="s">
        <v>3665</v>
      </c>
      <c r="B1796" s="172"/>
      <c r="C1796" s="172" t="s">
        <v>3666</v>
      </c>
      <c r="G1796" t="s">
        <v>340</v>
      </c>
      <c r="H1796" s="171">
        <v>170.09</v>
      </c>
    </row>
    <row r="1797" ht="28" spans="1:8">
      <c r="A1797" s="172" t="s">
        <v>3667</v>
      </c>
      <c r="B1797" s="172"/>
      <c r="C1797" s="172" t="s">
        <v>3668</v>
      </c>
      <c r="G1797" t="s">
        <v>340</v>
      </c>
      <c r="H1797" s="171">
        <v>142.97</v>
      </c>
    </row>
    <row r="1798" ht="28" spans="1:8">
      <c r="A1798" s="172" t="s">
        <v>3669</v>
      </c>
      <c r="B1798" s="172"/>
      <c r="C1798" s="172" t="s">
        <v>3670</v>
      </c>
      <c r="G1798" t="s">
        <v>340</v>
      </c>
      <c r="H1798" s="171">
        <v>80.12</v>
      </c>
    </row>
    <row r="1799" ht="28" spans="1:8">
      <c r="A1799" s="172" t="s">
        <v>3671</v>
      </c>
      <c r="B1799" s="172"/>
      <c r="C1799" s="172" t="s">
        <v>3672</v>
      </c>
      <c r="G1799" t="s">
        <v>340</v>
      </c>
      <c r="H1799" s="171">
        <v>98.63</v>
      </c>
    </row>
    <row r="1800" ht="28" spans="1:8">
      <c r="A1800" s="172" t="s">
        <v>3673</v>
      </c>
      <c r="B1800" s="172"/>
      <c r="C1800" s="172" t="s">
        <v>3674</v>
      </c>
      <c r="G1800" t="s">
        <v>340</v>
      </c>
      <c r="H1800" s="171">
        <v>430.15</v>
      </c>
    </row>
    <row r="1801" ht="28" spans="1:8">
      <c r="A1801" s="172" t="s">
        <v>3675</v>
      </c>
      <c r="B1801" s="172"/>
      <c r="C1801" s="172" t="s">
        <v>3676</v>
      </c>
      <c r="G1801" t="s">
        <v>340</v>
      </c>
      <c r="H1801" s="171">
        <v>516.51</v>
      </c>
    </row>
    <row r="1802" ht="28" spans="1:8">
      <c r="A1802" s="172" t="s">
        <v>3677</v>
      </c>
      <c r="B1802" s="172"/>
      <c r="C1802" s="172" t="s">
        <v>3678</v>
      </c>
      <c r="G1802" t="s">
        <v>340</v>
      </c>
      <c r="H1802" s="171">
        <v>648.21</v>
      </c>
    </row>
    <row r="1803" ht="28" spans="1:8">
      <c r="A1803" s="172" t="s">
        <v>3679</v>
      </c>
      <c r="B1803" s="172"/>
      <c r="C1803" s="172" t="s">
        <v>3680</v>
      </c>
      <c r="G1803" t="s">
        <v>340</v>
      </c>
      <c r="H1803" s="171">
        <v>696.05</v>
      </c>
    </row>
    <row r="1804" ht="28" spans="1:8">
      <c r="A1804" s="172" t="s">
        <v>3681</v>
      </c>
      <c r="B1804" s="172"/>
      <c r="C1804" s="172" t="s">
        <v>3682</v>
      </c>
      <c r="G1804" t="s">
        <v>340</v>
      </c>
      <c r="H1804" s="171">
        <v>1070.35</v>
      </c>
    </row>
    <row r="1805" ht="28" spans="1:8">
      <c r="A1805" s="172" t="s">
        <v>3683</v>
      </c>
      <c r="B1805" s="172"/>
      <c r="C1805" s="172" t="s">
        <v>3684</v>
      </c>
      <c r="G1805" t="s">
        <v>340</v>
      </c>
      <c r="H1805" s="171">
        <v>757.72</v>
      </c>
    </row>
    <row r="1806" ht="28" spans="1:8">
      <c r="A1806" s="172" t="s">
        <v>3685</v>
      </c>
      <c r="B1806" s="172"/>
      <c r="C1806" s="172" t="s">
        <v>3686</v>
      </c>
      <c r="G1806" t="s">
        <v>340</v>
      </c>
      <c r="H1806" s="171">
        <v>926.08</v>
      </c>
    </row>
    <row r="1807" ht="28" spans="1:8">
      <c r="A1807" s="172" t="s">
        <v>3687</v>
      </c>
      <c r="B1807" s="172"/>
      <c r="C1807" s="172" t="s">
        <v>3688</v>
      </c>
      <c r="G1807" t="s">
        <v>340</v>
      </c>
      <c r="H1807" s="171">
        <v>1430.37</v>
      </c>
    </row>
    <row r="1808" ht="28" spans="1:8">
      <c r="A1808" s="172" t="s">
        <v>3689</v>
      </c>
      <c r="B1808" s="172"/>
      <c r="C1808" s="172" t="s">
        <v>3690</v>
      </c>
      <c r="G1808" t="s">
        <v>340</v>
      </c>
      <c r="H1808" s="171">
        <v>1582.35</v>
      </c>
    </row>
    <row r="1809" ht="28" spans="1:8">
      <c r="A1809" s="172" t="s">
        <v>3691</v>
      </c>
      <c r="B1809" s="172"/>
      <c r="C1809" s="172" t="s">
        <v>3692</v>
      </c>
      <c r="G1809" t="s">
        <v>340</v>
      </c>
      <c r="H1809" s="171">
        <v>108.95</v>
      </c>
    </row>
    <row r="1810" ht="28" spans="1:8">
      <c r="A1810" s="172" t="s">
        <v>3693</v>
      </c>
      <c r="B1810" s="172"/>
      <c r="C1810" s="172" t="s">
        <v>3694</v>
      </c>
      <c r="G1810" t="s">
        <v>340</v>
      </c>
      <c r="H1810" s="171">
        <v>173.63</v>
      </c>
    </row>
    <row r="1811" ht="28" spans="1:8">
      <c r="A1811" s="172" t="s">
        <v>3695</v>
      </c>
      <c r="B1811" s="172"/>
      <c r="C1811" s="172" t="s">
        <v>3696</v>
      </c>
      <c r="G1811" t="s">
        <v>340</v>
      </c>
      <c r="H1811" s="171">
        <v>69.89</v>
      </c>
    </row>
    <row r="1812" ht="28" spans="1:8">
      <c r="A1812" s="172" t="s">
        <v>3697</v>
      </c>
      <c r="B1812" s="172"/>
      <c r="C1812" s="172" t="s">
        <v>3698</v>
      </c>
      <c r="G1812" t="s">
        <v>340</v>
      </c>
      <c r="H1812" s="171">
        <v>88.71</v>
      </c>
    </row>
    <row r="1813" spans="1:3">
      <c r="A1813" s="172">
        <v>8944</v>
      </c>
      <c r="B1813" s="172"/>
      <c r="C1813" s="172" t="s">
        <v>3699</v>
      </c>
    </row>
    <row r="1814" ht="28" spans="1:8">
      <c r="A1814" s="172" t="s">
        <v>3700</v>
      </c>
      <c r="B1814" s="172"/>
      <c r="C1814" s="172" t="s">
        <v>3701</v>
      </c>
      <c r="G1814" t="s">
        <v>340</v>
      </c>
      <c r="H1814" s="171">
        <v>48.29</v>
      </c>
    </row>
    <row r="1815" ht="28" spans="1:8">
      <c r="A1815" s="172" t="s">
        <v>3702</v>
      </c>
      <c r="B1815" s="172"/>
      <c r="C1815" s="172" t="s">
        <v>3703</v>
      </c>
      <c r="G1815" t="s">
        <v>340</v>
      </c>
      <c r="H1815" s="171">
        <v>160.71</v>
      </c>
    </row>
    <row r="1816" ht="28" spans="1:8">
      <c r="A1816" s="172" t="s">
        <v>3704</v>
      </c>
      <c r="B1816" s="172"/>
      <c r="C1816" s="172" t="s">
        <v>3705</v>
      </c>
      <c r="G1816" t="s">
        <v>340</v>
      </c>
      <c r="H1816" s="171">
        <v>166.72</v>
      </c>
    </row>
    <row r="1817" ht="28" spans="1:8">
      <c r="A1817" s="172" t="s">
        <v>3706</v>
      </c>
      <c r="B1817" s="172"/>
      <c r="C1817" s="172" t="s">
        <v>3707</v>
      </c>
      <c r="G1817" t="s">
        <v>340</v>
      </c>
      <c r="H1817" s="171">
        <v>39.02</v>
      </c>
    </row>
    <row r="1818" ht="28" spans="1:8">
      <c r="A1818" s="172" t="s">
        <v>3708</v>
      </c>
      <c r="B1818" s="172"/>
      <c r="C1818" s="172" t="s">
        <v>3709</v>
      </c>
      <c r="G1818" t="s">
        <v>340</v>
      </c>
      <c r="H1818" s="171">
        <v>44.78</v>
      </c>
    </row>
    <row r="1819" ht="28" spans="1:8">
      <c r="A1819" s="172" t="s">
        <v>3710</v>
      </c>
      <c r="B1819" s="172"/>
      <c r="C1819" s="172" t="s">
        <v>3711</v>
      </c>
      <c r="G1819" t="s">
        <v>340</v>
      </c>
      <c r="H1819" s="171">
        <v>42.07</v>
      </c>
    </row>
    <row r="1820" ht="28" spans="1:8">
      <c r="A1820" s="172" t="s">
        <v>3712</v>
      </c>
      <c r="B1820" s="172"/>
      <c r="C1820" s="172" t="s">
        <v>3713</v>
      </c>
      <c r="G1820" t="s">
        <v>340</v>
      </c>
      <c r="H1820" s="171">
        <v>50.85</v>
      </c>
    </row>
    <row r="1821" ht="28" spans="1:8">
      <c r="A1821" s="172" t="s">
        <v>3714</v>
      </c>
      <c r="B1821" s="172"/>
      <c r="C1821" s="172" t="s">
        <v>3715</v>
      </c>
      <c r="G1821" t="s">
        <v>340</v>
      </c>
      <c r="H1821" s="171">
        <v>45.12</v>
      </c>
    </row>
    <row r="1822" ht="28" spans="1:8">
      <c r="A1822" s="172" t="s">
        <v>3716</v>
      </c>
      <c r="B1822" s="172"/>
      <c r="C1822" s="172" t="s">
        <v>3717</v>
      </c>
      <c r="G1822" t="s">
        <v>340</v>
      </c>
      <c r="H1822" s="171">
        <v>42.25</v>
      </c>
    </row>
    <row r="1823" ht="28" spans="1:8">
      <c r="A1823" s="172" t="s">
        <v>3718</v>
      </c>
      <c r="B1823" s="172"/>
      <c r="C1823" s="172" t="s">
        <v>3719</v>
      </c>
      <c r="G1823" t="s">
        <v>340</v>
      </c>
      <c r="H1823" s="171">
        <v>48.68</v>
      </c>
    </row>
    <row r="1824" ht="28" spans="1:8">
      <c r="A1824" s="172" t="s">
        <v>3720</v>
      </c>
      <c r="B1824" s="172"/>
      <c r="C1824" s="172" t="s">
        <v>3721</v>
      </c>
      <c r="G1824" t="s">
        <v>340</v>
      </c>
      <c r="H1824" s="171">
        <v>49.15</v>
      </c>
    </row>
    <row r="1825" ht="28" spans="1:8">
      <c r="A1825" s="172" t="s">
        <v>3722</v>
      </c>
      <c r="B1825" s="172"/>
      <c r="C1825" s="172" t="s">
        <v>3723</v>
      </c>
      <c r="G1825" t="s">
        <v>340</v>
      </c>
      <c r="H1825" s="171">
        <v>81.71</v>
      </c>
    </row>
    <row r="1826" ht="28" spans="1:8">
      <c r="A1826" s="172" t="s">
        <v>3724</v>
      </c>
      <c r="B1826" s="172"/>
      <c r="C1826" s="172" t="s">
        <v>3725</v>
      </c>
      <c r="G1826" t="s">
        <v>340</v>
      </c>
      <c r="H1826" s="171">
        <v>140.18</v>
      </c>
    </row>
    <row r="1827" ht="28" spans="1:8">
      <c r="A1827" s="172" t="s">
        <v>3726</v>
      </c>
      <c r="B1827" s="172"/>
      <c r="C1827" s="172" t="s">
        <v>3727</v>
      </c>
      <c r="G1827" t="s">
        <v>340</v>
      </c>
      <c r="H1827" s="171">
        <v>250.85</v>
      </c>
    </row>
    <row r="1828" ht="28" spans="1:8">
      <c r="A1828" s="172" t="s">
        <v>3728</v>
      </c>
      <c r="B1828" s="172"/>
      <c r="C1828" s="172" t="s">
        <v>3729</v>
      </c>
      <c r="G1828" t="s">
        <v>340</v>
      </c>
      <c r="H1828" s="171">
        <v>136.73</v>
      </c>
    </row>
    <row r="1829" ht="28" spans="1:8">
      <c r="A1829" s="172" t="s">
        <v>3730</v>
      </c>
      <c r="B1829" s="172"/>
      <c r="C1829" s="172" t="s">
        <v>3731</v>
      </c>
      <c r="G1829" t="s">
        <v>340</v>
      </c>
      <c r="H1829" s="171">
        <v>158.52</v>
      </c>
    </row>
    <row r="1830" ht="28" spans="1:8">
      <c r="A1830" s="172" t="s">
        <v>3732</v>
      </c>
      <c r="B1830" s="172"/>
      <c r="C1830" s="172" t="s">
        <v>3733</v>
      </c>
      <c r="G1830" t="s">
        <v>340</v>
      </c>
      <c r="H1830" s="171">
        <v>168.56</v>
      </c>
    </row>
    <row r="1831" ht="28" spans="1:8">
      <c r="A1831" s="172" t="s">
        <v>3734</v>
      </c>
      <c r="B1831" s="172"/>
      <c r="C1831" s="172" t="s">
        <v>3735</v>
      </c>
      <c r="G1831" t="s">
        <v>340</v>
      </c>
      <c r="H1831" s="171">
        <v>217.26</v>
      </c>
    </row>
    <row r="1832" ht="28" spans="1:8">
      <c r="A1832" s="172" t="s">
        <v>3736</v>
      </c>
      <c r="B1832" s="172"/>
      <c r="C1832" s="172" t="s">
        <v>3737</v>
      </c>
      <c r="G1832" t="s">
        <v>340</v>
      </c>
      <c r="H1832" s="171">
        <v>296.17</v>
      </c>
    </row>
    <row r="1833" ht="28" spans="1:8">
      <c r="A1833" s="172" t="s">
        <v>3738</v>
      </c>
      <c r="B1833" s="172"/>
      <c r="C1833" s="172" t="s">
        <v>3739</v>
      </c>
      <c r="G1833" t="s">
        <v>340</v>
      </c>
      <c r="H1833" s="171">
        <v>823.08</v>
      </c>
    </row>
    <row r="1834" ht="28" spans="1:8">
      <c r="A1834" s="172" t="s">
        <v>3740</v>
      </c>
      <c r="B1834" s="172"/>
      <c r="C1834" s="172" t="s">
        <v>3741</v>
      </c>
      <c r="G1834" t="s">
        <v>340</v>
      </c>
      <c r="H1834" s="171">
        <v>169.91</v>
      </c>
    </row>
    <row r="1835" ht="28" spans="1:8">
      <c r="A1835" s="172" t="s">
        <v>3742</v>
      </c>
      <c r="B1835" s="172"/>
      <c r="C1835" s="172" t="s">
        <v>3743</v>
      </c>
      <c r="G1835" t="s">
        <v>340</v>
      </c>
      <c r="H1835" s="171">
        <v>182.87</v>
      </c>
    </row>
    <row r="1836" ht="28" spans="1:8">
      <c r="A1836" s="172" t="s">
        <v>3744</v>
      </c>
      <c r="B1836" s="172"/>
      <c r="C1836" s="172" t="s">
        <v>3745</v>
      </c>
      <c r="G1836" t="s">
        <v>340</v>
      </c>
      <c r="H1836" s="171">
        <v>187.76</v>
      </c>
    </row>
    <row r="1837" ht="28" spans="1:8">
      <c r="A1837" s="172" t="s">
        <v>3746</v>
      </c>
      <c r="B1837" s="172"/>
      <c r="C1837" s="172" t="s">
        <v>3747</v>
      </c>
      <c r="G1837" t="s">
        <v>340</v>
      </c>
      <c r="H1837" s="171">
        <v>283.85</v>
      </c>
    </row>
    <row r="1838" ht="28" spans="1:8">
      <c r="A1838" s="172" t="s">
        <v>3748</v>
      </c>
      <c r="B1838" s="172"/>
      <c r="C1838" s="172" t="s">
        <v>3749</v>
      </c>
      <c r="G1838" t="s">
        <v>340</v>
      </c>
      <c r="H1838" s="171">
        <v>15.81</v>
      </c>
    </row>
    <row r="1839" ht="28" spans="1:8">
      <c r="A1839" s="172" t="s">
        <v>3750</v>
      </c>
      <c r="B1839" s="172"/>
      <c r="C1839" s="172" t="s">
        <v>3751</v>
      </c>
      <c r="G1839" t="s">
        <v>340</v>
      </c>
      <c r="H1839" s="171">
        <v>84.35</v>
      </c>
    </row>
    <row r="1840" ht="28" spans="1:8">
      <c r="A1840" s="172" t="s">
        <v>3752</v>
      </c>
      <c r="B1840" s="172"/>
      <c r="C1840" s="172" t="s">
        <v>3753</v>
      </c>
      <c r="G1840" t="s">
        <v>340</v>
      </c>
      <c r="H1840" s="171">
        <v>104.44</v>
      </c>
    </row>
    <row r="1841" ht="28" spans="1:8">
      <c r="A1841" s="172" t="s">
        <v>3754</v>
      </c>
      <c r="B1841" s="172"/>
      <c r="C1841" s="172" t="s">
        <v>3755</v>
      </c>
      <c r="G1841" t="s">
        <v>340</v>
      </c>
      <c r="H1841" s="171">
        <v>15.88</v>
      </c>
    </row>
    <row r="1842" ht="28" spans="1:8">
      <c r="A1842" s="172" t="s">
        <v>3756</v>
      </c>
      <c r="B1842" s="172"/>
      <c r="C1842" s="172" t="s">
        <v>3757</v>
      </c>
      <c r="G1842" t="s">
        <v>340</v>
      </c>
      <c r="H1842" s="171">
        <v>15.65</v>
      </c>
    </row>
    <row r="1843" ht="28" spans="1:8">
      <c r="A1843" s="172" t="s">
        <v>3758</v>
      </c>
      <c r="B1843" s="172"/>
      <c r="C1843" s="172" t="s">
        <v>3759</v>
      </c>
      <c r="G1843" t="s">
        <v>340</v>
      </c>
      <c r="H1843" s="171">
        <v>15.84</v>
      </c>
    </row>
    <row r="1844" ht="28" spans="1:8">
      <c r="A1844" s="172" t="s">
        <v>3760</v>
      </c>
      <c r="B1844" s="172"/>
      <c r="C1844" s="172" t="s">
        <v>3761</v>
      </c>
      <c r="G1844" t="s">
        <v>340</v>
      </c>
      <c r="H1844" s="171">
        <v>15.86</v>
      </c>
    </row>
    <row r="1845" ht="28" spans="1:8">
      <c r="A1845" s="172" t="s">
        <v>3762</v>
      </c>
      <c r="B1845" s="172"/>
      <c r="C1845" s="172" t="s">
        <v>3763</v>
      </c>
      <c r="G1845" t="s">
        <v>340</v>
      </c>
      <c r="H1845" s="171">
        <v>20.12</v>
      </c>
    </row>
    <row r="1846" ht="28" spans="1:8">
      <c r="A1846" s="172" t="s">
        <v>3764</v>
      </c>
      <c r="B1846" s="172"/>
      <c r="C1846" s="172" t="s">
        <v>3765</v>
      </c>
      <c r="G1846" t="s">
        <v>340</v>
      </c>
      <c r="H1846" s="171">
        <v>21.94</v>
      </c>
    </row>
    <row r="1847" ht="28" spans="1:8">
      <c r="A1847" s="172" t="s">
        <v>3766</v>
      </c>
      <c r="B1847" s="172"/>
      <c r="C1847" s="172" t="s">
        <v>3767</v>
      </c>
      <c r="G1847" t="s">
        <v>340</v>
      </c>
      <c r="H1847" s="171">
        <v>23.57</v>
      </c>
    </row>
    <row r="1848" ht="28" spans="1:8">
      <c r="A1848" s="172" t="s">
        <v>3768</v>
      </c>
      <c r="B1848" s="172"/>
      <c r="C1848" s="172" t="s">
        <v>3769</v>
      </c>
      <c r="G1848" t="s">
        <v>340</v>
      </c>
      <c r="H1848" s="171">
        <v>24.05</v>
      </c>
    </row>
    <row r="1849" ht="28" spans="1:8">
      <c r="A1849" s="172" t="s">
        <v>3770</v>
      </c>
      <c r="B1849" s="172"/>
      <c r="C1849" s="172" t="s">
        <v>3771</v>
      </c>
      <c r="G1849" t="s">
        <v>340</v>
      </c>
      <c r="H1849" s="171">
        <v>32.28</v>
      </c>
    </row>
    <row r="1850" ht="28" spans="1:8">
      <c r="A1850" s="172" t="s">
        <v>3772</v>
      </c>
      <c r="B1850" s="172"/>
      <c r="C1850" s="172" t="s">
        <v>3773</v>
      </c>
      <c r="G1850" t="s">
        <v>340</v>
      </c>
      <c r="H1850" s="171">
        <v>81.24</v>
      </c>
    </row>
    <row r="1851" ht="28" spans="1:8">
      <c r="A1851" s="172" t="s">
        <v>3774</v>
      </c>
      <c r="B1851" s="172"/>
      <c r="C1851" s="172" t="s">
        <v>3775</v>
      </c>
      <c r="G1851" t="s">
        <v>340</v>
      </c>
      <c r="H1851" s="171">
        <v>393.98</v>
      </c>
    </row>
    <row r="1852" ht="28" spans="1:8">
      <c r="A1852" s="172" t="s">
        <v>3776</v>
      </c>
      <c r="B1852" s="172"/>
      <c r="C1852" s="172" t="s">
        <v>3777</v>
      </c>
      <c r="G1852" t="s">
        <v>340</v>
      </c>
      <c r="H1852" s="171">
        <v>437.61</v>
      </c>
    </row>
    <row r="1853" ht="28" spans="1:8">
      <c r="A1853" s="172" t="s">
        <v>3778</v>
      </c>
      <c r="B1853" s="172"/>
      <c r="C1853" s="172" t="s">
        <v>3779</v>
      </c>
      <c r="G1853" t="s">
        <v>340</v>
      </c>
      <c r="H1853" s="171">
        <v>556.31</v>
      </c>
    </row>
    <row r="1854" ht="28" spans="1:8">
      <c r="A1854" s="172" t="s">
        <v>3780</v>
      </c>
      <c r="B1854" s="172"/>
      <c r="C1854" s="172" t="s">
        <v>3781</v>
      </c>
      <c r="G1854" t="s">
        <v>340</v>
      </c>
      <c r="H1854" s="171">
        <v>550.55</v>
      </c>
    </row>
    <row r="1855" ht="28" spans="1:8">
      <c r="A1855" s="172" t="s">
        <v>3782</v>
      </c>
      <c r="B1855" s="172"/>
      <c r="C1855" s="172" t="s">
        <v>3783</v>
      </c>
      <c r="G1855" t="s">
        <v>340</v>
      </c>
      <c r="H1855" s="171">
        <v>560.82</v>
      </c>
    </row>
    <row r="1856" ht="28" spans="1:8">
      <c r="A1856" s="172" t="s">
        <v>3784</v>
      </c>
      <c r="B1856" s="172"/>
      <c r="C1856" s="172" t="s">
        <v>3785</v>
      </c>
      <c r="G1856" t="s">
        <v>340</v>
      </c>
      <c r="H1856" s="171">
        <v>440.84</v>
      </c>
    </row>
    <row r="1857" ht="28" spans="1:8">
      <c r="A1857" s="172" t="s">
        <v>3786</v>
      </c>
      <c r="B1857" s="172"/>
      <c r="C1857" s="172" t="s">
        <v>3787</v>
      </c>
      <c r="G1857" t="s">
        <v>340</v>
      </c>
      <c r="H1857" s="171">
        <v>585.1</v>
      </c>
    </row>
    <row r="1858" ht="28" spans="1:8">
      <c r="A1858" s="172" t="s">
        <v>3788</v>
      </c>
      <c r="B1858" s="172"/>
      <c r="C1858" s="172" t="s">
        <v>3789</v>
      </c>
      <c r="G1858" t="s">
        <v>340</v>
      </c>
      <c r="H1858" s="171">
        <v>595.75</v>
      </c>
    </row>
    <row r="1859" ht="28" spans="1:8">
      <c r="A1859" s="172" t="s">
        <v>3790</v>
      </c>
      <c r="B1859" s="172"/>
      <c r="C1859" s="172" t="s">
        <v>3791</v>
      </c>
      <c r="G1859" t="s">
        <v>340</v>
      </c>
      <c r="H1859" s="171">
        <v>1443.61</v>
      </c>
    </row>
    <row r="1860" ht="28" spans="1:8">
      <c r="A1860" s="172" t="s">
        <v>3792</v>
      </c>
      <c r="B1860" s="172"/>
      <c r="C1860" s="172" t="s">
        <v>3793</v>
      </c>
      <c r="G1860" t="s">
        <v>340</v>
      </c>
      <c r="H1860" s="171">
        <v>1397.82</v>
      </c>
    </row>
    <row r="1861" ht="28" spans="1:8">
      <c r="A1861" s="172" t="s">
        <v>3794</v>
      </c>
      <c r="B1861" s="172"/>
      <c r="C1861" s="172" t="s">
        <v>3795</v>
      </c>
      <c r="G1861" t="s">
        <v>340</v>
      </c>
      <c r="H1861" s="171">
        <v>67.14</v>
      </c>
    </row>
    <row r="1862" ht="28" spans="1:8">
      <c r="A1862" s="172" t="s">
        <v>3796</v>
      </c>
      <c r="B1862" s="172"/>
      <c r="C1862" s="172" t="s">
        <v>3797</v>
      </c>
      <c r="G1862" t="s">
        <v>340</v>
      </c>
      <c r="H1862" s="171">
        <v>184.48</v>
      </c>
    </row>
    <row r="1863" ht="28" spans="1:8">
      <c r="A1863" s="172" t="s">
        <v>3798</v>
      </c>
      <c r="B1863" s="172"/>
      <c r="C1863" s="172" t="s">
        <v>3799</v>
      </c>
      <c r="G1863" t="s">
        <v>340</v>
      </c>
      <c r="H1863" s="171">
        <v>303.63</v>
      </c>
    </row>
    <row r="1864" ht="28" spans="1:8">
      <c r="A1864" s="172" t="s">
        <v>3800</v>
      </c>
      <c r="B1864" s="172"/>
      <c r="C1864" s="172" t="s">
        <v>3801</v>
      </c>
      <c r="G1864" t="s">
        <v>340</v>
      </c>
      <c r="H1864" s="171">
        <v>65.34</v>
      </c>
    </row>
    <row r="1865" ht="28" spans="1:8">
      <c r="A1865" s="172" t="s">
        <v>3802</v>
      </c>
      <c r="B1865" s="172"/>
      <c r="C1865" s="172" t="s">
        <v>3803</v>
      </c>
      <c r="G1865" t="s">
        <v>340</v>
      </c>
      <c r="H1865" s="171">
        <v>68.66</v>
      </c>
    </row>
    <row r="1866" ht="28" spans="1:8">
      <c r="A1866" s="172" t="s">
        <v>3804</v>
      </c>
      <c r="B1866" s="172"/>
      <c r="C1866" s="172" t="s">
        <v>3805</v>
      </c>
      <c r="G1866" t="s">
        <v>340</v>
      </c>
      <c r="H1866" s="171">
        <v>62.12</v>
      </c>
    </row>
    <row r="1867" ht="28" spans="1:8">
      <c r="A1867" s="172" t="s">
        <v>3806</v>
      </c>
      <c r="B1867" s="172"/>
      <c r="C1867" s="172" t="s">
        <v>3807</v>
      </c>
      <c r="G1867" t="s">
        <v>340</v>
      </c>
      <c r="H1867" s="171">
        <v>60.83</v>
      </c>
    </row>
    <row r="1868" ht="28" spans="1:8">
      <c r="A1868" s="172" t="s">
        <v>3808</v>
      </c>
      <c r="B1868" s="172"/>
      <c r="C1868" s="172" t="s">
        <v>3809</v>
      </c>
      <c r="G1868" t="s">
        <v>340</v>
      </c>
      <c r="H1868" s="171">
        <v>67.04</v>
      </c>
    </row>
    <row r="1869" ht="28" spans="1:8">
      <c r="A1869" s="172" t="s">
        <v>3810</v>
      </c>
      <c r="B1869" s="172"/>
      <c r="C1869" s="172" t="s">
        <v>3811</v>
      </c>
      <c r="G1869" t="s">
        <v>340</v>
      </c>
      <c r="H1869" s="171">
        <v>75.13</v>
      </c>
    </row>
    <row r="1870" ht="28" spans="1:8">
      <c r="A1870" s="172" t="s">
        <v>3812</v>
      </c>
      <c r="B1870" s="172"/>
      <c r="C1870" s="172" t="s">
        <v>3813</v>
      </c>
      <c r="G1870" t="s">
        <v>340</v>
      </c>
      <c r="H1870" s="171">
        <v>95.26</v>
      </c>
    </row>
    <row r="1871" ht="28" spans="1:8">
      <c r="A1871" s="172" t="s">
        <v>3814</v>
      </c>
      <c r="B1871" s="172"/>
      <c r="C1871" s="172" t="s">
        <v>3815</v>
      </c>
      <c r="G1871" t="s">
        <v>340</v>
      </c>
      <c r="H1871" s="171">
        <v>81.23</v>
      </c>
    </row>
    <row r="1872" ht="28" spans="1:8">
      <c r="A1872" s="172" t="s">
        <v>3816</v>
      </c>
      <c r="B1872" s="172"/>
      <c r="C1872" s="172" t="s">
        <v>3817</v>
      </c>
      <c r="G1872" t="s">
        <v>340</v>
      </c>
      <c r="H1872" s="171">
        <v>100.72</v>
      </c>
    </row>
    <row r="1873" ht="28" spans="1:8">
      <c r="A1873" s="172" t="s">
        <v>3818</v>
      </c>
      <c r="B1873" s="172"/>
      <c r="C1873" s="172" t="s">
        <v>3819</v>
      </c>
      <c r="G1873" t="s">
        <v>340</v>
      </c>
      <c r="H1873" s="171">
        <v>184.34</v>
      </c>
    </row>
    <row r="1874" spans="1:3">
      <c r="A1874" s="172">
        <v>8947</v>
      </c>
      <c r="B1874" s="172"/>
      <c r="C1874" s="172" t="s">
        <v>3820</v>
      </c>
    </row>
    <row r="1875" ht="28" spans="1:8">
      <c r="A1875" s="172" t="s">
        <v>3821</v>
      </c>
      <c r="B1875" s="172"/>
      <c r="C1875" s="172" t="s">
        <v>3822</v>
      </c>
      <c r="G1875" t="s">
        <v>340</v>
      </c>
      <c r="H1875" s="171">
        <v>934.43</v>
      </c>
    </row>
    <row r="1876" ht="28" spans="1:8">
      <c r="A1876" s="172" t="s">
        <v>3823</v>
      </c>
      <c r="B1876" s="172"/>
      <c r="C1876" s="172" t="s">
        <v>3824</v>
      </c>
      <c r="G1876" t="s">
        <v>340</v>
      </c>
      <c r="H1876" s="171">
        <v>940.47</v>
      </c>
    </row>
    <row r="1877" ht="28" spans="1:8">
      <c r="A1877" s="172" t="s">
        <v>3825</v>
      </c>
      <c r="B1877" s="172"/>
      <c r="C1877" s="172" t="s">
        <v>3826</v>
      </c>
      <c r="G1877" t="s">
        <v>340</v>
      </c>
      <c r="H1877" s="171">
        <v>937.54</v>
      </c>
    </row>
    <row r="1878" ht="28" spans="1:8">
      <c r="A1878" s="172" t="s">
        <v>3827</v>
      </c>
      <c r="B1878" s="172"/>
      <c r="C1878" s="172" t="s">
        <v>3828</v>
      </c>
      <c r="G1878" t="s">
        <v>340</v>
      </c>
      <c r="H1878" s="171">
        <v>949.39</v>
      </c>
    </row>
    <row r="1879" ht="28" spans="1:8">
      <c r="A1879" s="172" t="s">
        <v>3829</v>
      </c>
      <c r="B1879" s="172"/>
      <c r="C1879" s="172" t="s">
        <v>3830</v>
      </c>
      <c r="G1879" t="s">
        <v>340</v>
      </c>
      <c r="H1879" s="171">
        <v>964.24</v>
      </c>
    </row>
    <row r="1880" ht="28" spans="1:8">
      <c r="A1880" s="172" t="s">
        <v>3831</v>
      </c>
      <c r="B1880" s="172"/>
      <c r="C1880" s="172" t="s">
        <v>3832</v>
      </c>
      <c r="G1880" t="s">
        <v>340</v>
      </c>
      <c r="H1880" s="171">
        <v>999.17</v>
      </c>
    </row>
    <row r="1881" ht="28" spans="1:8">
      <c r="A1881" s="172" t="s">
        <v>3833</v>
      </c>
      <c r="B1881" s="172"/>
      <c r="C1881" s="172" t="s">
        <v>3834</v>
      </c>
      <c r="G1881" t="s">
        <v>340</v>
      </c>
      <c r="H1881" s="171">
        <v>1038.9</v>
      </c>
    </row>
    <row r="1882" ht="28" spans="1:8">
      <c r="A1882" s="172" t="s">
        <v>3835</v>
      </c>
      <c r="B1882" s="172"/>
      <c r="C1882" s="172" t="s">
        <v>3836</v>
      </c>
      <c r="G1882" t="s">
        <v>340</v>
      </c>
      <c r="H1882" s="171">
        <v>1151.65</v>
      </c>
    </row>
    <row r="1883" ht="28" spans="1:8">
      <c r="A1883" s="172" t="s">
        <v>3837</v>
      </c>
      <c r="B1883" s="172"/>
      <c r="C1883" s="172" t="s">
        <v>3838</v>
      </c>
      <c r="G1883" t="s">
        <v>340</v>
      </c>
      <c r="H1883" s="171">
        <v>1352.61</v>
      </c>
    </row>
    <row r="1884" spans="1:3">
      <c r="A1884" s="172">
        <v>8949</v>
      </c>
      <c r="B1884" s="172"/>
      <c r="C1884" s="172" t="s">
        <v>3839</v>
      </c>
    </row>
    <row r="1885" ht="28" spans="1:8">
      <c r="A1885" s="172" t="s">
        <v>3840</v>
      </c>
      <c r="B1885" s="172"/>
      <c r="C1885" s="172" t="s">
        <v>3841</v>
      </c>
      <c r="G1885" t="s">
        <v>340</v>
      </c>
      <c r="H1885" s="171">
        <v>13.63</v>
      </c>
    </row>
    <row r="1886" spans="1:3">
      <c r="A1886" s="172">
        <v>8950</v>
      </c>
      <c r="B1886" s="172"/>
      <c r="C1886" s="172" t="s">
        <v>3842</v>
      </c>
    </row>
    <row r="1887" spans="1:8">
      <c r="A1887" s="172" t="s">
        <v>3843</v>
      </c>
      <c r="B1887" s="172"/>
      <c r="C1887" s="172" t="s">
        <v>3844</v>
      </c>
      <c r="G1887" t="s">
        <v>340</v>
      </c>
      <c r="H1887" s="171">
        <v>2055.76</v>
      </c>
    </row>
    <row r="1888" spans="1:8">
      <c r="A1888" s="172" t="s">
        <v>3845</v>
      </c>
      <c r="B1888" s="172"/>
      <c r="C1888" s="172" t="s">
        <v>3846</v>
      </c>
      <c r="G1888" t="s">
        <v>340</v>
      </c>
      <c r="H1888" s="171">
        <v>48.55</v>
      </c>
    </row>
    <row r="1889" spans="1:8">
      <c r="A1889" s="172" t="s">
        <v>3847</v>
      </c>
      <c r="B1889" s="172"/>
      <c r="C1889" s="172" t="s">
        <v>3848</v>
      </c>
      <c r="G1889" t="s">
        <v>340</v>
      </c>
      <c r="H1889" s="171">
        <v>48.72</v>
      </c>
    </row>
    <row r="1890" spans="1:3">
      <c r="A1890" s="172">
        <v>8951</v>
      </c>
      <c r="B1890" s="172"/>
      <c r="C1890" s="172" t="s">
        <v>3849</v>
      </c>
    </row>
    <row r="1891" spans="1:8">
      <c r="A1891" s="172" t="s">
        <v>3850</v>
      </c>
      <c r="B1891" s="172"/>
      <c r="C1891" s="172" t="s">
        <v>3851</v>
      </c>
      <c r="G1891" t="s">
        <v>340</v>
      </c>
      <c r="H1891" s="171">
        <v>262.71</v>
      </c>
    </row>
    <row r="1892" spans="1:8">
      <c r="A1892" s="172" t="s">
        <v>3852</v>
      </c>
      <c r="B1892" s="172"/>
      <c r="C1892" s="172" t="s">
        <v>3853</v>
      </c>
      <c r="G1892" t="s">
        <v>340</v>
      </c>
      <c r="H1892" s="171">
        <v>446.82</v>
      </c>
    </row>
    <row r="1893" spans="1:8">
      <c r="A1893" s="172" t="s">
        <v>3854</v>
      </c>
      <c r="B1893" s="172"/>
      <c r="C1893" s="172" t="s">
        <v>3855</v>
      </c>
      <c r="G1893" t="s">
        <v>340</v>
      </c>
      <c r="H1893" s="171">
        <v>925.03</v>
      </c>
    </row>
    <row r="1894" spans="1:3">
      <c r="A1894" s="172">
        <v>8952</v>
      </c>
      <c r="B1894" s="172"/>
      <c r="C1894" s="172" t="s">
        <v>3856</v>
      </c>
    </row>
    <row r="1895" spans="1:8">
      <c r="A1895" s="172" t="s">
        <v>3857</v>
      </c>
      <c r="B1895" s="172"/>
      <c r="C1895" s="172" t="s">
        <v>3858</v>
      </c>
      <c r="G1895" t="s">
        <v>2225</v>
      </c>
      <c r="H1895" s="171">
        <v>1376.79</v>
      </c>
    </row>
    <row r="1896" spans="1:3">
      <c r="A1896" s="172">
        <v>10715</v>
      </c>
      <c r="B1896" s="172"/>
      <c r="C1896" s="172" t="s">
        <v>3859</v>
      </c>
    </row>
    <row r="1897" spans="1:8">
      <c r="A1897" s="172" t="s">
        <v>3860</v>
      </c>
      <c r="B1897" s="172"/>
      <c r="C1897" s="172" t="s">
        <v>3861</v>
      </c>
      <c r="G1897" t="s">
        <v>2225</v>
      </c>
      <c r="H1897" s="171">
        <v>12.17</v>
      </c>
    </row>
    <row r="1898" spans="1:8">
      <c r="A1898" s="172" t="s">
        <v>3862</v>
      </c>
      <c r="B1898" s="172"/>
      <c r="C1898" s="172" t="s">
        <v>3863</v>
      </c>
      <c r="G1898" t="s">
        <v>2225</v>
      </c>
      <c r="H1898" s="171">
        <v>21.65</v>
      </c>
    </row>
    <row r="1899" spans="1:3">
      <c r="A1899" s="172">
        <v>10716</v>
      </c>
      <c r="B1899" s="172"/>
      <c r="C1899" s="172" t="s">
        <v>3864</v>
      </c>
    </row>
    <row r="1900" spans="1:8">
      <c r="A1900" s="172" t="s">
        <v>3865</v>
      </c>
      <c r="B1900" s="172"/>
      <c r="C1900" s="172" t="s">
        <v>3866</v>
      </c>
      <c r="G1900" t="s">
        <v>357</v>
      </c>
      <c r="H1900" s="171">
        <v>5.02</v>
      </c>
    </row>
    <row r="1901" spans="1:3">
      <c r="A1901" s="172">
        <v>8682</v>
      </c>
      <c r="B1901" s="172"/>
      <c r="C1901" s="172" t="s">
        <v>3867</v>
      </c>
    </row>
    <row r="1902" spans="1:3">
      <c r="A1902" s="172">
        <v>8954</v>
      </c>
      <c r="B1902" s="172"/>
      <c r="C1902" s="172" t="s">
        <v>3868</v>
      </c>
    </row>
    <row r="1903" ht="28" spans="1:8">
      <c r="A1903" s="172" t="s">
        <v>3869</v>
      </c>
      <c r="B1903" s="172"/>
      <c r="C1903" s="172" t="s">
        <v>3870</v>
      </c>
      <c r="G1903" t="s">
        <v>357</v>
      </c>
      <c r="H1903" s="171">
        <v>6.17</v>
      </c>
    </row>
    <row r="1904" ht="28" spans="1:8">
      <c r="A1904" s="172" t="s">
        <v>3871</v>
      </c>
      <c r="B1904" s="172"/>
      <c r="C1904" s="172" t="s">
        <v>3872</v>
      </c>
      <c r="G1904" t="s">
        <v>340</v>
      </c>
      <c r="H1904" s="171">
        <v>2.06</v>
      </c>
    </row>
    <row r="1905" spans="1:3">
      <c r="A1905" s="172">
        <v>8955</v>
      </c>
      <c r="B1905" s="172"/>
      <c r="C1905" s="172" t="s">
        <v>3873</v>
      </c>
    </row>
    <row r="1906" spans="1:8">
      <c r="A1906" s="172" t="s">
        <v>3874</v>
      </c>
      <c r="B1906" s="172"/>
      <c r="C1906" s="172" t="s">
        <v>3875</v>
      </c>
      <c r="G1906" t="s">
        <v>357</v>
      </c>
      <c r="H1906" s="171">
        <v>21.71</v>
      </c>
    </row>
    <row r="1907" spans="1:8">
      <c r="A1907" s="172" t="s">
        <v>3876</v>
      </c>
      <c r="B1907" s="172"/>
      <c r="C1907" s="172" t="s">
        <v>3877</v>
      </c>
      <c r="G1907" t="s">
        <v>357</v>
      </c>
      <c r="H1907" s="171">
        <v>23.36</v>
      </c>
    </row>
    <row r="1908" spans="1:8">
      <c r="A1908" s="172" t="s">
        <v>3878</v>
      </c>
      <c r="B1908" s="172"/>
      <c r="C1908" s="172" t="s">
        <v>3879</v>
      </c>
      <c r="G1908" t="s">
        <v>357</v>
      </c>
      <c r="H1908" s="171">
        <v>24.04</v>
      </c>
    </row>
    <row r="1909" spans="1:8">
      <c r="A1909" s="172" t="s">
        <v>3880</v>
      </c>
      <c r="B1909" s="172"/>
      <c r="C1909" s="172" t="s">
        <v>3881</v>
      </c>
      <c r="G1909" t="s">
        <v>357</v>
      </c>
      <c r="H1909" s="171">
        <v>24.43</v>
      </c>
    </row>
    <row r="1910" spans="1:8">
      <c r="A1910" s="172" t="s">
        <v>3882</v>
      </c>
      <c r="B1910" s="172"/>
      <c r="C1910" s="172" t="s">
        <v>3883</v>
      </c>
      <c r="G1910" t="s">
        <v>357</v>
      </c>
      <c r="H1910" s="171">
        <v>24.81</v>
      </c>
    </row>
    <row r="1911" spans="1:8">
      <c r="A1911" s="172" t="s">
        <v>3884</v>
      </c>
      <c r="B1911" s="172"/>
      <c r="C1911" s="172" t="s">
        <v>3885</v>
      </c>
      <c r="G1911" t="s">
        <v>357</v>
      </c>
      <c r="H1911" s="171">
        <v>12.11</v>
      </c>
    </row>
    <row r="1912" spans="1:8">
      <c r="A1912" s="172" t="s">
        <v>3886</v>
      </c>
      <c r="B1912" s="172"/>
      <c r="C1912" s="172" t="s">
        <v>3887</v>
      </c>
      <c r="G1912" t="s">
        <v>357</v>
      </c>
      <c r="H1912" s="171">
        <v>75.62</v>
      </c>
    </row>
    <row r="1913" spans="1:8">
      <c r="A1913" s="172" t="s">
        <v>3888</v>
      </c>
      <c r="B1913" s="172"/>
      <c r="C1913" s="172" t="s">
        <v>3889</v>
      </c>
      <c r="G1913" t="s">
        <v>357</v>
      </c>
      <c r="H1913" s="171">
        <v>22.2</v>
      </c>
    </row>
    <row r="1914" spans="1:8">
      <c r="A1914" s="172" t="s">
        <v>3890</v>
      </c>
      <c r="B1914" s="172"/>
      <c r="C1914" s="172" t="s">
        <v>3891</v>
      </c>
      <c r="G1914" t="s">
        <v>357</v>
      </c>
      <c r="H1914" s="171">
        <v>33.12</v>
      </c>
    </row>
    <row r="1915" spans="1:8">
      <c r="A1915" s="172" t="s">
        <v>3892</v>
      </c>
      <c r="B1915" s="172"/>
      <c r="C1915" s="172" t="s">
        <v>3893</v>
      </c>
      <c r="G1915" t="s">
        <v>357</v>
      </c>
      <c r="H1915" s="171">
        <v>51.4</v>
      </c>
    </row>
    <row r="1916" spans="1:8">
      <c r="A1916" s="172" t="s">
        <v>3894</v>
      </c>
      <c r="B1916" s="172"/>
      <c r="C1916" s="172" t="s">
        <v>3895</v>
      </c>
      <c r="G1916" t="s">
        <v>357</v>
      </c>
      <c r="H1916" s="171">
        <v>48.77</v>
      </c>
    </row>
    <row r="1917" spans="1:8">
      <c r="A1917" s="172" t="s">
        <v>3896</v>
      </c>
      <c r="B1917" s="172"/>
      <c r="C1917" s="172" t="s">
        <v>3897</v>
      </c>
      <c r="G1917" t="s">
        <v>357</v>
      </c>
      <c r="H1917" s="171">
        <v>118.34</v>
      </c>
    </row>
    <row r="1918" spans="1:8">
      <c r="A1918" s="172" t="s">
        <v>3898</v>
      </c>
      <c r="B1918" s="172"/>
      <c r="C1918" s="172" t="s">
        <v>3899</v>
      </c>
      <c r="G1918" t="s">
        <v>357</v>
      </c>
      <c r="H1918" s="171">
        <v>56.04</v>
      </c>
    </row>
    <row r="1919" spans="1:8">
      <c r="A1919" s="172" t="s">
        <v>3900</v>
      </c>
      <c r="B1919" s="172"/>
      <c r="C1919" s="172" t="s">
        <v>3901</v>
      </c>
      <c r="G1919" t="s">
        <v>357</v>
      </c>
      <c r="H1919" s="171">
        <v>65.91</v>
      </c>
    </row>
    <row r="1920" spans="1:8">
      <c r="A1920" s="172" t="s">
        <v>3902</v>
      </c>
      <c r="B1920" s="172"/>
      <c r="C1920" s="172" t="s">
        <v>3903</v>
      </c>
      <c r="G1920" t="s">
        <v>357</v>
      </c>
      <c r="H1920" s="171">
        <v>78.45</v>
      </c>
    </row>
    <row r="1921" spans="1:8">
      <c r="A1921" s="172" t="s">
        <v>3904</v>
      </c>
      <c r="B1921" s="172"/>
      <c r="C1921" s="172" t="s">
        <v>3905</v>
      </c>
      <c r="G1921" t="s">
        <v>357</v>
      </c>
      <c r="H1921" s="171">
        <v>5.8</v>
      </c>
    </row>
    <row r="1922" ht="28" spans="1:8">
      <c r="A1922" s="172" t="s">
        <v>3906</v>
      </c>
      <c r="B1922" s="172"/>
      <c r="C1922" s="172" t="s">
        <v>3907</v>
      </c>
      <c r="G1922" t="s">
        <v>357</v>
      </c>
      <c r="H1922" s="171">
        <v>3.54</v>
      </c>
    </row>
    <row r="1923" spans="1:3">
      <c r="A1923" s="172">
        <v>8956</v>
      </c>
      <c r="B1923" s="172"/>
      <c r="C1923" s="172" t="s">
        <v>3908</v>
      </c>
    </row>
    <row r="1924" ht="28" spans="1:8">
      <c r="A1924" s="172" t="s">
        <v>3909</v>
      </c>
      <c r="B1924" s="172"/>
      <c r="C1924" s="172" t="s">
        <v>3910</v>
      </c>
      <c r="G1924" t="s">
        <v>340</v>
      </c>
      <c r="H1924" s="171">
        <v>120.33</v>
      </c>
    </row>
    <row r="1925" ht="28" spans="1:8">
      <c r="A1925" s="172" t="s">
        <v>3911</v>
      </c>
      <c r="B1925" s="172"/>
      <c r="C1925" s="172" t="s">
        <v>3912</v>
      </c>
      <c r="G1925" t="s">
        <v>340</v>
      </c>
      <c r="H1925" s="171">
        <v>127.06</v>
      </c>
    </row>
    <row r="1926" ht="28" spans="1:8">
      <c r="A1926" s="172" t="s">
        <v>3913</v>
      </c>
      <c r="B1926" s="172"/>
      <c r="C1926" s="172" t="s">
        <v>3914</v>
      </c>
      <c r="G1926" t="s">
        <v>340</v>
      </c>
      <c r="H1926" s="171">
        <v>57.42</v>
      </c>
    </row>
    <row r="1927" ht="28" spans="1:8">
      <c r="A1927" s="172" t="s">
        <v>3915</v>
      </c>
      <c r="B1927" s="172"/>
      <c r="C1927" s="172" t="s">
        <v>3916</v>
      </c>
      <c r="G1927" t="s">
        <v>340</v>
      </c>
      <c r="H1927" s="171">
        <v>67.52</v>
      </c>
    </row>
    <row r="1928" ht="28" spans="1:8">
      <c r="A1928" s="172" t="s">
        <v>3917</v>
      </c>
      <c r="B1928" s="172"/>
      <c r="C1928" s="172" t="s">
        <v>3918</v>
      </c>
      <c r="G1928" t="s">
        <v>340</v>
      </c>
      <c r="H1928" s="171">
        <v>32.7</v>
      </c>
    </row>
    <row r="1929" ht="42" spans="1:8">
      <c r="A1929" s="172" t="s">
        <v>3919</v>
      </c>
      <c r="B1929" s="172"/>
      <c r="C1929" s="172" t="s">
        <v>3920</v>
      </c>
      <c r="G1929" t="s">
        <v>340</v>
      </c>
      <c r="H1929" s="171">
        <v>89.53</v>
      </c>
    </row>
    <row r="1930" ht="42" spans="1:8">
      <c r="A1930" s="172" t="s">
        <v>3921</v>
      </c>
      <c r="B1930" s="172"/>
      <c r="C1930" s="172" t="s">
        <v>3922</v>
      </c>
      <c r="G1930" t="s">
        <v>340</v>
      </c>
      <c r="H1930" s="171">
        <v>60.16</v>
      </c>
    </row>
    <row r="1931" ht="28" spans="1:8">
      <c r="A1931" s="172" t="s">
        <v>3923</v>
      </c>
      <c r="B1931" s="172"/>
      <c r="C1931" s="172" t="s">
        <v>3924</v>
      </c>
      <c r="G1931" t="s">
        <v>340</v>
      </c>
      <c r="H1931" s="171">
        <v>40.76</v>
      </c>
    </row>
    <row r="1932" ht="28" spans="1:8">
      <c r="A1932" s="172" t="s">
        <v>3925</v>
      </c>
      <c r="B1932" s="172"/>
      <c r="C1932" s="172" t="s">
        <v>3926</v>
      </c>
      <c r="G1932" t="s">
        <v>340</v>
      </c>
      <c r="H1932" s="171">
        <v>54.47</v>
      </c>
    </row>
    <row r="1933" ht="28" spans="1:8">
      <c r="A1933" s="172" t="s">
        <v>3927</v>
      </c>
      <c r="B1933" s="172"/>
      <c r="C1933" s="172" t="s">
        <v>3928</v>
      </c>
      <c r="G1933" t="s">
        <v>340</v>
      </c>
      <c r="H1933" s="171">
        <v>19.65</v>
      </c>
    </row>
    <row r="1934" spans="1:8">
      <c r="A1934" s="172" t="s">
        <v>3929</v>
      </c>
      <c r="B1934" s="172"/>
      <c r="C1934" s="172" t="s">
        <v>3930</v>
      </c>
      <c r="G1934" t="s">
        <v>404</v>
      </c>
      <c r="H1934" s="171">
        <v>71.84</v>
      </c>
    </row>
    <row r="1935" spans="1:3">
      <c r="A1935" s="172">
        <v>8957</v>
      </c>
      <c r="B1935" s="172"/>
      <c r="C1935" s="172" t="s">
        <v>3931</v>
      </c>
    </row>
    <row r="1936" spans="1:8">
      <c r="A1936" s="172" t="s">
        <v>3932</v>
      </c>
      <c r="B1936" s="172"/>
      <c r="C1936" s="172" t="s">
        <v>3933</v>
      </c>
      <c r="G1936" t="s">
        <v>2225</v>
      </c>
      <c r="H1936" s="171">
        <v>15.57</v>
      </c>
    </row>
    <row r="1937" spans="1:8">
      <c r="A1937" s="172" t="s">
        <v>3934</v>
      </c>
      <c r="B1937" s="172"/>
      <c r="C1937" s="172" t="s">
        <v>3935</v>
      </c>
      <c r="G1937" t="s">
        <v>2225</v>
      </c>
      <c r="H1937" s="171">
        <v>15.72</v>
      </c>
    </row>
    <row r="1938" spans="1:3">
      <c r="A1938" s="172">
        <v>8958</v>
      </c>
      <c r="B1938" s="172"/>
      <c r="C1938" s="172" t="s">
        <v>3936</v>
      </c>
    </row>
    <row r="1939" spans="1:8">
      <c r="A1939" s="172" t="s">
        <v>3937</v>
      </c>
      <c r="B1939" s="172"/>
      <c r="C1939" s="172" t="s">
        <v>3938</v>
      </c>
      <c r="G1939" t="s">
        <v>2225</v>
      </c>
      <c r="H1939" s="171">
        <v>76.28</v>
      </c>
    </row>
    <row r="1940" spans="1:8">
      <c r="A1940" s="172" t="s">
        <v>3939</v>
      </c>
      <c r="B1940" s="172"/>
      <c r="C1940" s="172" t="s">
        <v>3940</v>
      </c>
      <c r="G1940" t="s">
        <v>2225</v>
      </c>
      <c r="H1940" s="171">
        <v>55.98</v>
      </c>
    </row>
    <row r="1941" spans="1:8">
      <c r="A1941" s="172" t="s">
        <v>3941</v>
      </c>
      <c r="B1941" s="172"/>
      <c r="C1941" s="172" t="s">
        <v>3942</v>
      </c>
      <c r="G1941" t="s">
        <v>404</v>
      </c>
      <c r="H1941" s="171">
        <v>680.57</v>
      </c>
    </row>
    <row r="1942" spans="1:8">
      <c r="A1942" s="172" t="s">
        <v>3943</v>
      </c>
      <c r="B1942" s="172"/>
      <c r="C1942" s="172" t="s">
        <v>3944</v>
      </c>
      <c r="G1942" t="s">
        <v>404</v>
      </c>
      <c r="H1942" s="171">
        <v>78.45</v>
      </c>
    </row>
    <row r="1943" spans="1:8">
      <c r="A1943" s="172" t="s">
        <v>3945</v>
      </c>
      <c r="B1943" s="172"/>
      <c r="C1943" s="172" t="s">
        <v>3946</v>
      </c>
      <c r="G1943" t="s">
        <v>340</v>
      </c>
      <c r="H1943" s="171">
        <v>12.21</v>
      </c>
    </row>
    <row r="1944" spans="1:8">
      <c r="A1944" s="172" t="s">
        <v>3947</v>
      </c>
      <c r="B1944" s="172"/>
      <c r="C1944" s="172" t="s">
        <v>3948</v>
      </c>
      <c r="G1944" t="s">
        <v>340</v>
      </c>
      <c r="H1944" s="171">
        <v>21.97</v>
      </c>
    </row>
    <row r="1945" spans="1:8">
      <c r="A1945" s="172" t="s">
        <v>3949</v>
      </c>
      <c r="B1945" s="172"/>
      <c r="C1945" s="172" t="s">
        <v>3950</v>
      </c>
      <c r="G1945" t="s">
        <v>404</v>
      </c>
      <c r="H1945" s="171">
        <v>911.67</v>
      </c>
    </row>
    <row r="1946" spans="1:8">
      <c r="A1946" s="172" t="s">
        <v>3951</v>
      </c>
      <c r="B1946" s="172"/>
      <c r="C1946" s="172" t="s">
        <v>3952</v>
      </c>
      <c r="G1946" t="s">
        <v>404</v>
      </c>
      <c r="H1946" s="171">
        <v>1451.66</v>
      </c>
    </row>
    <row r="1947" spans="1:8">
      <c r="A1947" s="172" t="s">
        <v>3953</v>
      </c>
      <c r="B1947" s="172"/>
      <c r="C1947" s="172" t="s">
        <v>3954</v>
      </c>
      <c r="G1947" t="s">
        <v>340</v>
      </c>
      <c r="H1947" s="171">
        <v>87.8</v>
      </c>
    </row>
    <row r="1948" spans="1:8">
      <c r="A1948" s="172" t="s">
        <v>3955</v>
      </c>
      <c r="B1948" s="172"/>
      <c r="C1948" s="172" t="s">
        <v>3956</v>
      </c>
      <c r="G1948" t="s">
        <v>404</v>
      </c>
      <c r="H1948" s="171">
        <v>19.15</v>
      </c>
    </row>
    <row r="1949" spans="1:3">
      <c r="A1949" s="172">
        <v>8683</v>
      </c>
      <c r="B1949" s="172"/>
      <c r="C1949" s="172" t="s">
        <v>3957</v>
      </c>
    </row>
    <row r="1950" spans="1:3">
      <c r="A1950" s="172">
        <v>8960</v>
      </c>
      <c r="B1950" s="172"/>
      <c r="C1950" s="172" t="s">
        <v>3958</v>
      </c>
    </row>
    <row r="1951" ht="28" spans="1:8">
      <c r="A1951" s="172" t="s">
        <v>3959</v>
      </c>
      <c r="B1951" s="172"/>
      <c r="C1951" s="172" t="s">
        <v>3960</v>
      </c>
      <c r="G1951" t="s">
        <v>357</v>
      </c>
      <c r="H1951" s="171">
        <v>6.57</v>
      </c>
    </row>
    <row r="1952" spans="1:8">
      <c r="A1952" s="172" t="s">
        <v>3961</v>
      </c>
      <c r="B1952" s="172"/>
      <c r="C1952" s="172" t="s">
        <v>3962</v>
      </c>
      <c r="G1952" t="s">
        <v>357</v>
      </c>
      <c r="H1952" s="171">
        <v>6.01</v>
      </c>
    </row>
    <row r="1953" spans="1:3">
      <c r="A1953" s="172">
        <v>8684</v>
      </c>
      <c r="B1953" s="172"/>
      <c r="C1953" s="172" t="s">
        <v>3963</v>
      </c>
    </row>
    <row r="1954" spans="1:3">
      <c r="A1954" s="172">
        <v>8961</v>
      </c>
      <c r="B1954" s="172"/>
      <c r="C1954" s="172" t="s">
        <v>3964</v>
      </c>
    </row>
    <row r="1955" ht="42" spans="1:8">
      <c r="A1955" s="172" t="s">
        <v>3965</v>
      </c>
      <c r="B1955" s="172"/>
      <c r="C1955" s="172" t="s">
        <v>3966</v>
      </c>
      <c r="G1955" t="s">
        <v>340</v>
      </c>
      <c r="H1955" s="171">
        <v>118.43</v>
      </c>
    </row>
    <row r="1956" spans="1:8">
      <c r="A1956" s="172" t="s">
        <v>3967</v>
      </c>
      <c r="B1956" s="172"/>
      <c r="C1956" s="172" t="s">
        <v>3968</v>
      </c>
      <c r="G1956" t="s">
        <v>2225</v>
      </c>
      <c r="H1956" s="171">
        <v>221.65</v>
      </c>
    </row>
    <row r="1957" spans="1:8">
      <c r="A1957" s="172" t="s">
        <v>3969</v>
      </c>
      <c r="B1957" s="172"/>
      <c r="C1957" s="172" t="s">
        <v>3970</v>
      </c>
      <c r="G1957" t="s">
        <v>2225</v>
      </c>
      <c r="H1957" s="171">
        <v>262.49</v>
      </c>
    </row>
    <row r="1958" spans="1:3">
      <c r="A1958" s="172">
        <v>8962</v>
      </c>
      <c r="B1958" s="172"/>
      <c r="C1958" s="172" t="s">
        <v>3971</v>
      </c>
    </row>
    <row r="1959" ht="42" spans="1:8">
      <c r="A1959" s="172" t="s">
        <v>3972</v>
      </c>
      <c r="B1959" s="172"/>
      <c r="C1959" s="172" t="s">
        <v>3973</v>
      </c>
      <c r="G1959" t="s">
        <v>340</v>
      </c>
      <c r="H1959" s="171">
        <v>221.09</v>
      </c>
    </row>
    <row r="1960" ht="28" spans="1:8">
      <c r="A1960" s="172" t="s">
        <v>3974</v>
      </c>
      <c r="B1960" s="172"/>
      <c r="C1960" s="172" t="s">
        <v>3975</v>
      </c>
      <c r="G1960" t="s">
        <v>340</v>
      </c>
      <c r="H1960" s="171">
        <v>137.8</v>
      </c>
    </row>
    <row r="1961" spans="1:3">
      <c r="A1961" s="172">
        <v>8963</v>
      </c>
      <c r="B1961" s="172"/>
      <c r="C1961" s="172" t="s">
        <v>3976</v>
      </c>
    </row>
    <row r="1962" ht="28" spans="1:8">
      <c r="A1962" s="172" t="s">
        <v>3977</v>
      </c>
      <c r="B1962" s="172"/>
      <c r="C1962" s="172" t="s">
        <v>3978</v>
      </c>
      <c r="G1962" t="s">
        <v>340</v>
      </c>
      <c r="H1962" s="171">
        <v>242.85</v>
      </c>
    </row>
    <row r="1963" ht="28" spans="1:8">
      <c r="A1963" s="172" t="s">
        <v>3979</v>
      </c>
      <c r="B1963" s="172"/>
      <c r="C1963" s="172" t="s">
        <v>3980</v>
      </c>
      <c r="G1963" t="s">
        <v>340</v>
      </c>
      <c r="H1963" s="171">
        <v>119.26</v>
      </c>
    </row>
    <row r="1964" spans="1:3">
      <c r="A1964" s="172">
        <v>8964</v>
      </c>
      <c r="B1964" s="172"/>
      <c r="C1964" s="172" t="s">
        <v>3981</v>
      </c>
    </row>
    <row r="1965" ht="28" spans="1:8">
      <c r="A1965" s="172" t="s">
        <v>3982</v>
      </c>
      <c r="B1965" s="172"/>
      <c r="C1965" s="172" t="s">
        <v>3983</v>
      </c>
      <c r="G1965" t="s">
        <v>2225</v>
      </c>
      <c r="H1965" s="171">
        <v>390.34</v>
      </c>
    </row>
    <row r="1966" spans="1:3">
      <c r="A1966" s="172">
        <v>8965</v>
      </c>
      <c r="B1966" s="172"/>
      <c r="C1966" s="172" t="s">
        <v>3984</v>
      </c>
    </row>
    <row r="1967" spans="1:8">
      <c r="A1967" s="172" t="s">
        <v>3985</v>
      </c>
      <c r="B1967" s="172"/>
      <c r="C1967" s="172" t="s">
        <v>3986</v>
      </c>
      <c r="G1967" t="s">
        <v>2225</v>
      </c>
      <c r="H1967" s="171">
        <v>120.31</v>
      </c>
    </row>
    <row r="1968" spans="1:3">
      <c r="A1968" s="172">
        <v>8966</v>
      </c>
      <c r="B1968" s="172"/>
      <c r="C1968" s="172" t="s">
        <v>3987</v>
      </c>
    </row>
    <row r="1969" spans="1:8">
      <c r="A1969" s="172" t="s">
        <v>3988</v>
      </c>
      <c r="B1969" s="172"/>
      <c r="C1969" s="172" t="s">
        <v>3989</v>
      </c>
      <c r="G1969" t="s">
        <v>2225</v>
      </c>
      <c r="H1969" s="171">
        <v>22.53</v>
      </c>
    </row>
    <row r="1970" spans="1:8">
      <c r="A1970" s="172" t="s">
        <v>3990</v>
      </c>
      <c r="B1970" s="172"/>
      <c r="C1970" s="172" t="s">
        <v>3991</v>
      </c>
      <c r="G1970" t="s">
        <v>2225</v>
      </c>
      <c r="H1970" s="171">
        <v>27.74</v>
      </c>
    </row>
    <row r="1971" spans="1:8">
      <c r="A1971" s="172" t="s">
        <v>3992</v>
      </c>
      <c r="B1971" s="172"/>
      <c r="C1971" s="172" t="s">
        <v>3993</v>
      </c>
      <c r="G1971" t="s">
        <v>2225</v>
      </c>
      <c r="H1971" s="171">
        <v>11.66</v>
      </c>
    </row>
    <row r="1972" spans="1:8">
      <c r="A1972" s="172" t="s">
        <v>3994</v>
      </c>
      <c r="B1972" s="172"/>
      <c r="C1972" s="172" t="s">
        <v>3995</v>
      </c>
      <c r="G1972" t="s">
        <v>2225</v>
      </c>
      <c r="H1972" s="171">
        <v>9.59</v>
      </c>
    </row>
    <row r="1973" spans="1:8">
      <c r="A1973" s="172" t="s">
        <v>3996</v>
      </c>
      <c r="B1973" s="172"/>
      <c r="C1973" s="172" t="s">
        <v>3997</v>
      </c>
      <c r="G1973" t="s">
        <v>2225</v>
      </c>
      <c r="H1973" s="171">
        <v>33.53</v>
      </c>
    </row>
    <row r="1974" spans="1:3">
      <c r="A1974" s="172">
        <v>8967</v>
      </c>
      <c r="B1974" s="172"/>
      <c r="C1974" s="172" t="s">
        <v>3998</v>
      </c>
    </row>
    <row r="1975" spans="1:8">
      <c r="A1975" s="172" t="s">
        <v>3999</v>
      </c>
      <c r="B1975" s="172"/>
      <c r="C1975" s="172" t="s">
        <v>4000</v>
      </c>
      <c r="G1975" t="s">
        <v>2225</v>
      </c>
      <c r="H1975" s="171">
        <v>68.88</v>
      </c>
    </row>
    <row r="1976" spans="1:8">
      <c r="A1976" s="172" t="s">
        <v>4001</v>
      </c>
      <c r="B1976" s="172"/>
      <c r="C1976" s="172" t="s">
        <v>4002</v>
      </c>
      <c r="G1976" t="s">
        <v>2225</v>
      </c>
      <c r="H1976" s="171">
        <v>55.01</v>
      </c>
    </row>
    <row r="1977" spans="1:8">
      <c r="A1977" s="172" t="s">
        <v>4003</v>
      </c>
      <c r="B1977" s="172"/>
      <c r="C1977" s="172" t="s">
        <v>4004</v>
      </c>
      <c r="G1977" t="s">
        <v>2225</v>
      </c>
      <c r="H1977" s="171">
        <v>56.11</v>
      </c>
    </row>
    <row r="1978" spans="1:3">
      <c r="A1978" s="172">
        <v>8968</v>
      </c>
      <c r="B1978" s="172"/>
      <c r="C1978" s="172" t="s">
        <v>4005</v>
      </c>
    </row>
    <row r="1979" ht="28" spans="1:8">
      <c r="A1979" s="172" t="s">
        <v>4006</v>
      </c>
      <c r="B1979" s="172"/>
      <c r="C1979" s="172" t="s">
        <v>4007</v>
      </c>
      <c r="G1979" t="s">
        <v>357</v>
      </c>
      <c r="H1979" s="171">
        <v>22.2</v>
      </c>
    </row>
    <row r="1980" ht="28" spans="1:8">
      <c r="A1980" s="172" t="s">
        <v>4008</v>
      </c>
      <c r="B1980" s="172"/>
      <c r="C1980" s="172" t="s">
        <v>4009</v>
      </c>
      <c r="G1980" t="s">
        <v>357</v>
      </c>
      <c r="H1980" s="171">
        <v>15.75</v>
      </c>
    </row>
    <row r="1981" spans="1:3">
      <c r="A1981" s="172">
        <v>8969</v>
      </c>
      <c r="B1981" s="172"/>
      <c r="C1981" s="172" t="s">
        <v>4010</v>
      </c>
    </row>
    <row r="1982" ht="28" spans="1:8">
      <c r="A1982" s="172" t="s">
        <v>4011</v>
      </c>
      <c r="B1982" s="172"/>
      <c r="C1982" s="172" t="s">
        <v>4012</v>
      </c>
      <c r="G1982" t="s">
        <v>357</v>
      </c>
      <c r="H1982" s="171">
        <v>27.21</v>
      </c>
    </row>
    <row r="1983" ht="28" spans="1:8">
      <c r="A1983" s="172" t="s">
        <v>4013</v>
      </c>
      <c r="B1983" s="172"/>
      <c r="C1983" s="172" t="s">
        <v>4014</v>
      </c>
      <c r="G1983" t="s">
        <v>357</v>
      </c>
      <c r="H1983" s="171">
        <v>21.17</v>
      </c>
    </row>
    <row r="1984" ht="28" spans="1:8">
      <c r="A1984" s="172" t="s">
        <v>4015</v>
      </c>
      <c r="B1984" s="172"/>
      <c r="C1984" s="172" t="s">
        <v>4016</v>
      </c>
      <c r="G1984" t="s">
        <v>357</v>
      </c>
      <c r="H1984" s="171">
        <v>34.23</v>
      </c>
    </row>
    <row r="1985" ht="28" spans="1:8">
      <c r="A1985" s="172" t="s">
        <v>4017</v>
      </c>
      <c r="B1985" s="172"/>
      <c r="C1985" s="172" t="s">
        <v>4018</v>
      </c>
      <c r="G1985" t="s">
        <v>357</v>
      </c>
      <c r="H1985" s="171">
        <v>28.19</v>
      </c>
    </row>
    <row r="1986" ht="28" spans="1:8">
      <c r="A1986" s="172" t="s">
        <v>4019</v>
      </c>
      <c r="B1986" s="172"/>
      <c r="C1986" s="172" t="s">
        <v>4020</v>
      </c>
      <c r="G1986" t="s">
        <v>357</v>
      </c>
      <c r="H1986" s="171">
        <v>49.82</v>
      </c>
    </row>
    <row r="1987" ht="28" spans="1:8">
      <c r="A1987" s="172" t="s">
        <v>4021</v>
      </c>
      <c r="B1987" s="172"/>
      <c r="C1987" s="172" t="s">
        <v>4022</v>
      </c>
      <c r="G1987" t="s">
        <v>357</v>
      </c>
      <c r="H1987" s="171">
        <v>44.19</v>
      </c>
    </row>
    <row r="1988" ht="28" spans="1:8">
      <c r="A1988" s="172" t="s">
        <v>4023</v>
      </c>
      <c r="B1988" s="172"/>
      <c r="C1988" s="172" t="s">
        <v>4024</v>
      </c>
      <c r="G1988" t="s">
        <v>357</v>
      </c>
      <c r="H1988" s="171">
        <v>59.59</v>
      </c>
    </row>
    <row r="1989" ht="28" spans="1:8">
      <c r="A1989" s="172" t="s">
        <v>4025</v>
      </c>
      <c r="B1989" s="172"/>
      <c r="C1989" s="172" t="s">
        <v>4026</v>
      </c>
      <c r="G1989" t="s">
        <v>357</v>
      </c>
      <c r="H1989" s="171">
        <v>65.22</v>
      </c>
    </row>
    <row r="1990" spans="1:3">
      <c r="A1990" s="172">
        <v>8970</v>
      </c>
      <c r="B1990" s="172"/>
      <c r="C1990" s="172" t="s">
        <v>4027</v>
      </c>
    </row>
    <row r="1991" spans="1:8">
      <c r="A1991" s="172" t="s">
        <v>4028</v>
      </c>
      <c r="B1991" s="172"/>
      <c r="C1991" s="172" t="s">
        <v>4029</v>
      </c>
      <c r="G1991" t="s">
        <v>357</v>
      </c>
      <c r="H1991" s="171">
        <v>48.32</v>
      </c>
    </row>
    <row r="1992" spans="1:8">
      <c r="A1992" s="172" t="s">
        <v>4030</v>
      </c>
      <c r="B1992" s="172"/>
      <c r="C1992" s="172" t="s">
        <v>4031</v>
      </c>
      <c r="G1992" t="s">
        <v>2225</v>
      </c>
      <c r="H1992" s="171">
        <v>37.89</v>
      </c>
    </row>
    <row r="1993" spans="1:3">
      <c r="A1993" s="172">
        <v>8971</v>
      </c>
      <c r="B1993" s="172"/>
      <c r="C1993" s="172" t="s">
        <v>4032</v>
      </c>
    </row>
    <row r="1994" ht="28" spans="1:8">
      <c r="A1994" s="172" t="s">
        <v>4033</v>
      </c>
      <c r="B1994" s="172"/>
      <c r="C1994" s="172" t="s">
        <v>4034</v>
      </c>
      <c r="G1994" t="s">
        <v>2225</v>
      </c>
      <c r="H1994" s="171">
        <v>118.69</v>
      </c>
    </row>
    <row r="1995" ht="42" spans="1:8">
      <c r="A1995" s="172" t="s">
        <v>4035</v>
      </c>
      <c r="B1995" s="172"/>
      <c r="C1995" s="172" t="s">
        <v>4036</v>
      </c>
      <c r="G1995" t="s">
        <v>340</v>
      </c>
      <c r="H1995" s="171">
        <v>1124.57</v>
      </c>
    </row>
    <row r="1996" ht="28" spans="1:8">
      <c r="A1996" s="172" t="s">
        <v>4037</v>
      </c>
      <c r="B1996" s="172"/>
      <c r="C1996" s="172" t="s">
        <v>4038</v>
      </c>
      <c r="G1996" t="s">
        <v>2225</v>
      </c>
      <c r="H1996" s="171">
        <v>1174.33</v>
      </c>
    </row>
    <row r="1997" spans="1:8">
      <c r="A1997" s="172" t="s">
        <v>4039</v>
      </c>
      <c r="B1997" s="172"/>
      <c r="C1997" s="172" t="s">
        <v>4040</v>
      </c>
      <c r="G1997" t="s">
        <v>2225</v>
      </c>
      <c r="H1997" s="171">
        <v>265.97</v>
      </c>
    </row>
    <row r="1998" spans="1:3">
      <c r="A1998" s="172">
        <v>8972</v>
      </c>
      <c r="B1998" s="172"/>
      <c r="C1998" s="172" t="s">
        <v>4041</v>
      </c>
    </row>
    <row r="1999" spans="1:8">
      <c r="A1999" s="172" t="s">
        <v>4042</v>
      </c>
      <c r="B1999" s="172"/>
      <c r="C1999" s="172" t="s">
        <v>4043</v>
      </c>
      <c r="G1999" t="s">
        <v>2225</v>
      </c>
      <c r="H1999" s="171">
        <v>19.29</v>
      </c>
    </row>
    <row r="2000" spans="1:8">
      <c r="A2000" s="172" t="s">
        <v>4044</v>
      </c>
      <c r="B2000" s="172"/>
      <c r="C2000" s="172" t="s">
        <v>4045</v>
      </c>
      <c r="G2000" t="s">
        <v>2225</v>
      </c>
      <c r="H2000" s="171">
        <v>20.38</v>
      </c>
    </row>
    <row r="2001" spans="1:8">
      <c r="A2001" s="172" t="s">
        <v>4046</v>
      </c>
      <c r="B2001" s="172"/>
      <c r="C2001" s="172" t="s">
        <v>4047</v>
      </c>
      <c r="G2001" t="s">
        <v>2225</v>
      </c>
      <c r="H2001" s="171">
        <v>23.44</v>
      </c>
    </row>
    <row r="2002" spans="1:8">
      <c r="A2002" s="172" t="s">
        <v>4048</v>
      </c>
      <c r="B2002" s="172"/>
      <c r="C2002" s="172" t="s">
        <v>4049</v>
      </c>
      <c r="G2002" t="s">
        <v>2225</v>
      </c>
      <c r="H2002" s="171">
        <v>31.65</v>
      </c>
    </row>
    <row r="2003" spans="1:8">
      <c r="A2003" s="172" t="s">
        <v>4050</v>
      </c>
      <c r="B2003" s="172"/>
      <c r="C2003" s="172" t="s">
        <v>4051</v>
      </c>
      <c r="G2003" t="s">
        <v>340</v>
      </c>
      <c r="H2003" s="171">
        <v>19.76</v>
      </c>
    </row>
    <row r="2004" spans="1:8">
      <c r="A2004" s="172" t="s">
        <v>4052</v>
      </c>
      <c r="B2004" s="172"/>
      <c r="C2004" s="172" t="s">
        <v>4053</v>
      </c>
      <c r="G2004" t="s">
        <v>340</v>
      </c>
      <c r="H2004" s="171">
        <v>23.91</v>
      </c>
    </row>
    <row r="2005" spans="1:8">
      <c r="A2005" s="172" t="s">
        <v>4054</v>
      </c>
      <c r="B2005" s="172"/>
      <c r="C2005" s="172" t="s">
        <v>4055</v>
      </c>
      <c r="G2005" t="s">
        <v>340</v>
      </c>
      <c r="H2005" s="171">
        <v>4.65</v>
      </c>
    </row>
    <row r="2006" spans="1:8">
      <c r="A2006" s="172" t="s">
        <v>4056</v>
      </c>
      <c r="B2006" s="172"/>
      <c r="C2006" s="172" t="s">
        <v>4057</v>
      </c>
      <c r="G2006" t="s">
        <v>340</v>
      </c>
      <c r="H2006" s="171">
        <v>32.83</v>
      </c>
    </row>
    <row r="2007" spans="1:8">
      <c r="A2007" s="172" t="s">
        <v>4058</v>
      </c>
      <c r="B2007" s="172"/>
      <c r="C2007" s="172" t="s">
        <v>4059</v>
      </c>
      <c r="G2007" t="s">
        <v>340</v>
      </c>
      <c r="H2007" s="171">
        <v>5.77</v>
      </c>
    </row>
    <row r="2008" spans="1:8">
      <c r="A2008" s="172" t="s">
        <v>4060</v>
      </c>
      <c r="B2008" s="172"/>
      <c r="C2008" s="172" t="s">
        <v>4061</v>
      </c>
      <c r="G2008" t="s">
        <v>340</v>
      </c>
      <c r="H2008" s="171">
        <v>63.08</v>
      </c>
    </row>
    <row r="2009" spans="1:8">
      <c r="A2009" s="172" t="s">
        <v>4062</v>
      </c>
      <c r="B2009" s="172"/>
      <c r="C2009" s="172" t="s">
        <v>4063</v>
      </c>
      <c r="G2009" t="s">
        <v>340</v>
      </c>
      <c r="H2009" s="171">
        <v>6.56</v>
      </c>
    </row>
    <row r="2010" spans="1:8">
      <c r="A2010" s="172" t="s">
        <v>4064</v>
      </c>
      <c r="B2010" s="172"/>
      <c r="C2010" s="172" t="s">
        <v>4065</v>
      </c>
      <c r="G2010" t="s">
        <v>340</v>
      </c>
      <c r="H2010" s="171">
        <v>8.43</v>
      </c>
    </row>
    <row r="2011" spans="1:8">
      <c r="A2011" s="172" t="s">
        <v>4066</v>
      </c>
      <c r="B2011" s="172"/>
      <c r="C2011" s="172" t="s">
        <v>4067</v>
      </c>
      <c r="G2011" t="s">
        <v>340</v>
      </c>
      <c r="H2011" s="171">
        <v>13.36</v>
      </c>
    </row>
    <row r="2012" spans="1:8">
      <c r="A2012" s="172" t="s">
        <v>4068</v>
      </c>
      <c r="B2012" s="172"/>
      <c r="C2012" s="172" t="s">
        <v>4069</v>
      </c>
      <c r="G2012" t="s">
        <v>340</v>
      </c>
      <c r="H2012" s="171">
        <v>16.53</v>
      </c>
    </row>
    <row r="2013" spans="1:8">
      <c r="A2013" s="172" t="s">
        <v>4070</v>
      </c>
      <c r="B2013" s="172"/>
      <c r="C2013" s="172" t="s">
        <v>4071</v>
      </c>
      <c r="G2013" t="s">
        <v>340</v>
      </c>
      <c r="H2013" s="171">
        <v>2.54</v>
      </c>
    </row>
    <row r="2014" spans="1:8">
      <c r="A2014" s="172" t="s">
        <v>4072</v>
      </c>
      <c r="B2014" s="172"/>
      <c r="C2014" s="172" t="s">
        <v>4073</v>
      </c>
      <c r="G2014" t="s">
        <v>340</v>
      </c>
      <c r="H2014" s="171">
        <v>2.93</v>
      </c>
    </row>
    <row r="2015" spans="1:8">
      <c r="A2015" s="172" t="s">
        <v>4074</v>
      </c>
      <c r="B2015" s="172"/>
      <c r="C2015" s="172" t="s">
        <v>4075</v>
      </c>
      <c r="G2015" t="s">
        <v>340</v>
      </c>
      <c r="H2015" s="171">
        <v>1.65</v>
      </c>
    </row>
    <row r="2016" spans="1:8">
      <c r="A2016" s="172" t="s">
        <v>4076</v>
      </c>
      <c r="B2016" s="172"/>
      <c r="C2016" s="172" t="s">
        <v>4077</v>
      </c>
      <c r="G2016" t="s">
        <v>340</v>
      </c>
      <c r="H2016" s="171">
        <v>2.96</v>
      </c>
    </row>
    <row r="2017" spans="1:8">
      <c r="A2017" s="172" t="s">
        <v>4078</v>
      </c>
      <c r="B2017" s="172"/>
      <c r="C2017" s="172" t="s">
        <v>4079</v>
      </c>
      <c r="G2017" t="s">
        <v>340</v>
      </c>
      <c r="H2017" s="171">
        <v>1.7</v>
      </c>
    </row>
    <row r="2018" spans="1:8">
      <c r="A2018" s="172" t="s">
        <v>4080</v>
      </c>
      <c r="B2018" s="172"/>
      <c r="C2018" s="172" t="s">
        <v>4081</v>
      </c>
      <c r="G2018" t="s">
        <v>340</v>
      </c>
      <c r="H2018" s="171">
        <v>3.83</v>
      </c>
    </row>
    <row r="2019" spans="1:8">
      <c r="A2019" s="172" t="s">
        <v>4082</v>
      </c>
      <c r="B2019" s="172"/>
      <c r="C2019" s="172" t="s">
        <v>4083</v>
      </c>
      <c r="G2019" t="s">
        <v>340</v>
      </c>
      <c r="H2019" s="171">
        <v>4.14</v>
      </c>
    </row>
    <row r="2020" spans="1:8">
      <c r="A2020" s="172" t="s">
        <v>4084</v>
      </c>
      <c r="B2020" s="172"/>
      <c r="C2020" s="172" t="s">
        <v>4085</v>
      </c>
      <c r="G2020" t="s">
        <v>340</v>
      </c>
      <c r="H2020" s="171">
        <v>1.77</v>
      </c>
    </row>
    <row r="2021" spans="1:8">
      <c r="A2021" s="172" t="s">
        <v>4086</v>
      </c>
      <c r="B2021" s="172"/>
      <c r="C2021" s="172" t="s">
        <v>4087</v>
      </c>
      <c r="G2021" t="s">
        <v>340</v>
      </c>
      <c r="H2021" s="171">
        <v>1.81</v>
      </c>
    </row>
    <row r="2022" spans="1:3">
      <c r="A2022" s="172">
        <v>8973</v>
      </c>
      <c r="B2022" s="172"/>
      <c r="C2022" s="172" t="s">
        <v>4088</v>
      </c>
    </row>
    <row r="2023" spans="1:8">
      <c r="A2023" s="172" t="s">
        <v>4089</v>
      </c>
      <c r="B2023" s="172"/>
      <c r="C2023" s="172" t="s">
        <v>4090</v>
      </c>
      <c r="G2023" t="s">
        <v>2225</v>
      </c>
      <c r="H2023" s="171">
        <v>24.34</v>
      </c>
    </row>
    <row r="2024" spans="1:8">
      <c r="A2024" s="172" t="s">
        <v>4091</v>
      </c>
      <c r="B2024" s="172"/>
      <c r="C2024" s="172" t="s">
        <v>4092</v>
      </c>
      <c r="G2024" t="s">
        <v>2225</v>
      </c>
      <c r="H2024" s="171">
        <v>28.25</v>
      </c>
    </row>
    <row r="2025" spans="1:8">
      <c r="A2025" s="172" t="s">
        <v>4093</v>
      </c>
      <c r="B2025" s="172"/>
      <c r="C2025" s="172" t="s">
        <v>4094</v>
      </c>
      <c r="G2025" t="s">
        <v>2225</v>
      </c>
      <c r="H2025" s="171">
        <v>16.9</v>
      </c>
    </row>
    <row r="2026" spans="1:8">
      <c r="A2026" s="172" t="s">
        <v>4095</v>
      </c>
      <c r="B2026" s="172"/>
      <c r="C2026" s="172" t="s">
        <v>4096</v>
      </c>
      <c r="G2026" t="s">
        <v>2225</v>
      </c>
      <c r="H2026" s="171">
        <v>18.82</v>
      </c>
    </row>
    <row r="2027" spans="1:3">
      <c r="A2027" s="172">
        <v>8975</v>
      </c>
      <c r="B2027" s="172"/>
      <c r="C2027" s="172" t="s">
        <v>4097</v>
      </c>
    </row>
    <row r="2028" ht="28" spans="1:8">
      <c r="A2028" s="172" t="s">
        <v>4098</v>
      </c>
      <c r="B2028" s="172"/>
      <c r="C2028" s="172" t="s">
        <v>4099</v>
      </c>
      <c r="G2028" t="s">
        <v>2225</v>
      </c>
      <c r="H2028" s="171">
        <v>263.42</v>
      </c>
    </row>
    <row r="2029" spans="1:3">
      <c r="A2029" s="172">
        <v>8685</v>
      </c>
      <c r="B2029" s="172"/>
      <c r="C2029" s="172" t="s">
        <v>4100</v>
      </c>
    </row>
    <row r="2030" spans="1:3">
      <c r="A2030" s="172">
        <v>8977</v>
      </c>
      <c r="B2030" s="172"/>
      <c r="C2030" s="172" t="s">
        <v>4101</v>
      </c>
    </row>
    <row r="2031" ht="28" spans="1:8">
      <c r="A2031" s="172" t="s">
        <v>4102</v>
      </c>
      <c r="B2031" s="172"/>
      <c r="C2031" s="172" t="s">
        <v>4103</v>
      </c>
      <c r="G2031" t="s">
        <v>340</v>
      </c>
      <c r="H2031" s="171">
        <v>365.63</v>
      </c>
    </row>
    <row r="2032" ht="28" spans="1:8">
      <c r="A2032" s="172" t="s">
        <v>4104</v>
      </c>
      <c r="B2032" s="172"/>
      <c r="C2032" s="172" t="s">
        <v>4105</v>
      </c>
      <c r="G2032" t="s">
        <v>340</v>
      </c>
      <c r="H2032" s="171">
        <v>426.11</v>
      </c>
    </row>
    <row r="2033" ht="42" spans="1:8">
      <c r="A2033" s="172" t="s">
        <v>4106</v>
      </c>
      <c r="B2033" s="172"/>
      <c r="C2033" s="172" t="s">
        <v>4107</v>
      </c>
      <c r="G2033" t="s">
        <v>340</v>
      </c>
      <c r="H2033" s="171">
        <v>308.16</v>
      </c>
    </row>
    <row r="2034" ht="42" spans="1:8">
      <c r="A2034" s="172" t="s">
        <v>4108</v>
      </c>
      <c r="B2034" s="172"/>
      <c r="C2034" s="172" t="s">
        <v>4109</v>
      </c>
      <c r="G2034" t="s">
        <v>340</v>
      </c>
      <c r="H2034" s="171">
        <v>363.02</v>
      </c>
    </row>
    <row r="2035" spans="1:3">
      <c r="A2035" s="172">
        <v>8978</v>
      </c>
      <c r="B2035" s="172"/>
      <c r="C2035" s="172" t="s">
        <v>4110</v>
      </c>
    </row>
    <row r="2036" ht="28" spans="1:8">
      <c r="A2036" s="172" t="s">
        <v>4111</v>
      </c>
      <c r="B2036" s="172"/>
      <c r="C2036" s="172" t="s">
        <v>4112</v>
      </c>
      <c r="G2036" t="s">
        <v>357</v>
      </c>
      <c r="H2036" s="171">
        <v>32.65</v>
      </c>
    </row>
    <row r="2037" ht="28" spans="1:8">
      <c r="A2037" s="172" t="s">
        <v>4113</v>
      </c>
      <c r="B2037" s="172"/>
      <c r="C2037" s="172" t="s">
        <v>4114</v>
      </c>
      <c r="G2037" t="s">
        <v>357</v>
      </c>
      <c r="H2037" s="171">
        <v>66.82</v>
      </c>
    </row>
    <row r="2038" ht="28" spans="1:8">
      <c r="A2038" s="172" t="s">
        <v>4115</v>
      </c>
      <c r="B2038" s="172"/>
      <c r="C2038" s="172" t="s">
        <v>4116</v>
      </c>
      <c r="G2038" t="s">
        <v>357</v>
      </c>
      <c r="H2038" s="171">
        <v>103.78</v>
      </c>
    </row>
    <row r="2039" ht="28" spans="1:8">
      <c r="A2039" s="172" t="s">
        <v>4117</v>
      </c>
      <c r="B2039" s="172"/>
      <c r="C2039" s="172" t="s">
        <v>4118</v>
      </c>
      <c r="G2039" t="s">
        <v>357</v>
      </c>
      <c r="H2039" s="171">
        <v>195.95</v>
      </c>
    </row>
    <row r="2040" ht="28" spans="1:8">
      <c r="A2040" s="172" t="s">
        <v>4119</v>
      </c>
      <c r="B2040" s="172"/>
      <c r="C2040" s="172" t="s">
        <v>4120</v>
      </c>
      <c r="G2040" t="s">
        <v>357</v>
      </c>
      <c r="H2040" s="171">
        <v>284.43</v>
      </c>
    </row>
    <row r="2041" ht="28" spans="1:8">
      <c r="A2041" s="172" t="s">
        <v>4121</v>
      </c>
      <c r="B2041" s="172"/>
      <c r="C2041" s="172" t="s">
        <v>4122</v>
      </c>
      <c r="G2041" t="s">
        <v>357</v>
      </c>
      <c r="H2041" s="171">
        <v>329.36</v>
      </c>
    </row>
    <row r="2042" ht="28" spans="1:8">
      <c r="A2042" s="172" t="s">
        <v>4123</v>
      </c>
      <c r="B2042" s="172"/>
      <c r="C2042" s="172" t="s">
        <v>4124</v>
      </c>
      <c r="G2042" t="s">
        <v>357</v>
      </c>
      <c r="H2042" s="171">
        <v>515.59</v>
      </c>
    </row>
    <row r="2043" ht="28" spans="1:8">
      <c r="A2043" s="172" t="s">
        <v>4125</v>
      </c>
      <c r="B2043" s="172"/>
      <c r="C2043" s="172" t="s">
        <v>4126</v>
      </c>
      <c r="G2043" t="s">
        <v>357</v>
      </c>
      <c r="H2043" s="171">
        <v>21.63</v>
      </c>
    </row>
    <row r="2044" ht="28" spans="1:8">
      <c r="A2044" s="172" t="s">
        <v>4127</v>
      </c>
      <c r="B2044" s="172"/>
      <c r="C2044" s="172" t="s">
        <v>4128</v>
      </c>
      <c r="G2044" t="s">
        <v>357</v>
      </c>
      <c r="H2044" s="171">
        <v>24.2</v>
      </c>
    </row>
    <row r="2045" ht="28" spans="1:8">
      <c r="A2045" s="172" t="s">
        <v>4129</v>
      </c>
      <c r="B2045" s="172"/>
      <c r="C2045" s="172" t="s">
        <v>4130</v>
      </c>
      <c r="G2045" t="s">
        <v>357</v>
      </c>
      <c r="H2045" s="171">
        <v>37.91</v>
      </c>
    </row>
    <row r="2046" ht="28" spans="1:8">
      <c r="A2046" s="172" t="s">
        <v>4131</v>
      </c>
      <c r="B2046" s="172"/>
      <c r="C2046" s="172" t="s">
        <v>4132</v>
      </c>
      <c r="G2046" t="s">
        <v>357</v>
      </c>
      <c r="H2046" s="171">
        <v>60.89</v>
      </c>
    </row>
    <row r="2047" ht="28" spans="1:8">
      <c r="A2047" s="172" t="s">
        <v>4133</v>
      </c>
      <c r="B2047" s="172"/>
      <c r="C2047" s="172" t="s">
        <v>4134</v>
      </c>
      <c r="G2047" t="s">
        <v>357</v>
      </c>
      <c r="H2047" s="171">
        <v>130.01</v>
      </c>
    </row>
    <row r="2048" ht="28" spans="1:8">
      <c r="A2048" s="172" t="s">
        <v>4135</v>
      </c>
      <c r="B2048" s="172"/>
      <c r="C2048" s="172" t="s">
        <v>4136</v>
      </c>
      <c r="G2048" t="s">
        <v>357</v>
      </c>
      <c r="H2048" s="171">
        <v>26.97</v>
      </c>
    </row>
    <row r="2049" ht="28" spans="1:8">
      <c r="A2049" s="172" t="s">
        <v>4137</v>
      </c>
      <c r="B2049" s="172"/>
      <c r="C2049" s="172" t="s">
        <v>4138</v>
      </c>
      <c r="G2049" t="s">
        <v>357</v>
      </c>
      <c r="H2049" s="171">
        <v>36.9</v>
      </c>
    </row>
    <row r="2050" ht="28" spans="1:8">
      <c r="A2050" s="172" t="s">
        <v>4139</v>
      </c>
      <c r="B2050" s="172"/>
      <c r="C2050" s="172" t="s">
        <v>4140</v>
      </c>
      <c r="G2050" t="s">
        <v>357</v>
      </c>
      <c r="H2050" s="171">
        <v>58.75</v>
      </c>
    </row>
    <row r="2051" ht="28" spans="1:8">
      <c r="A2051" s="172" t="s">
        <v>4141</v>
      </c>
      <c r="B2051" s="172"/>
      <c r="C2051" s="172" t="s">
        <v>4142</v>
      </c>
      <c r="G2051" t="s">
        <v>357</v>
      </c>
      <c r="H2051" s="171">
        <v>93.5</v>
      </c>
    </row>
    <row r="2052" ht="28" spans="1:8">
      <c r="A2052" s="172" t="s">
        <v>4143</v>
      </c>
      <c r="B2052" s="172"/>
      <c r="C2052" s="172" t="s">
        <v>4144</v>
      </c>
      <c r="G2052" t="s">
        <v>357</v>
      </c>
      <c r="H2052" s="171">
        <v>29.31</v>
      </c>
    </row>
    <row r="2053" ht="28" spans="1:8">
      <c r="A2053" s="172" t="s">
        <v>4145</v>
      </c>
      <c r="B2053" s="172"/>
      <c r="C2053" s="172" t="s">
        <v>4146</v>
      </c>
      <c r="G2053" t="s">
        <v>357</v>
      </c>
      <c r="H2053" s="171">
        <v>42.5</v>
      </c>
    </row>
    <row r="2054" ht="28" spans="1:8">
      <c r="A2054" s="172" t="s">
        <v>4147</v>
      </c>
      <c r="B2054" s="172"/>
      <c r="C2054" s="172" t="s">
        <v>4148</v>
      </c>
      <c r="G2054" t="s">
        <v>357</v>
      </c>
      <c r="H2054" s="171">
        <v>28.81</v>
      </c>
    </row>
    <row r="2055" ht="28" spans="1:8">
      <c r="A2055" s="172" t="s">
        <v>4149</v>
      </c>
      <c r="B2055" s="172"/>
      <c r="C2055" s="172" t="s">
        <v>4150</v>
      </c>
      <c r="G2055" t="s">
        <v>357</v>
      </c>
      <c r="H2055" s="171">
        <v>21.97</v>
      </c>
    </row>
    <row r="2056" ht="28" spans="1:8">
      <c r="A2056" s="172" t="s">
        <v>4151</v>
      </c>
      <c r="B2056" s="172"/>
      <c r="C2056" s="172" t="s">
        <v>4152</v>
      </c>
      <c r="G2056" t="s">
        <v>357</v>
      </c>
      <c r="H2056" s="171">
        <v>31.2</v>
      </c>
    </row>
    <row r="2057" spans="1:3">
      <c r="A2057" s="172">
        <v>8979</v>
      </c>
      <c r="B2057" s="172"/>
      <c r="C2057" s="172" t="s">
        <v>4153</v>
      </c>
    </row>
    <row r="2058" spans="1:8">
      <c r="A2058" s="172" t="s">
        <v>4154</v>
      </c>
      <c r="B2058" s="172"/>
      <c r="C2058" s="172" t="s">
        <v>4155</v>
      </c>
      <c r="G2058" t="s">
        <v>340</v>
      </c>
      <c r="H2058" s="171">
        <v>19.75</v>
      </c>
    </row>
    <row r="2059" spans="1:8">
      <c r="A2059" s="172" t="s">
        <v>4156</v>
      </c>
      <c r="B2059" s="172"/>
      <c r="C2059" s="172" t="s">
        <v>4157</v>
      </c>
      <c r="G2059" t="s">
        <v>340</v>
      </c>
      <c r="H2059" s="171">
        <v>23.38</v>
      </c>
    </row>
    <row r="2060" spans="1:8">
      <c r="A2060" s="172" t="s">
        <v>4158</v>
      </c>
      <c r="B2060" s="172"/>
      <c r="C2060" s="172" t="s">
        <v>4159</v>
      </c>
      <c r="G2060" t="s">
        <v>340</v>
      </c>
      <c r="H2060" s="171">
        <v>32.33</v>
      </c>
    </row>
    <row r="2061" spans="1:8">
      <c r="A2061" s="172" t="s">
        <v>4160</v>
      </c>
      <c r="B2061" s="172"/>
      <c r="C2061" s="172" t="s">
        <v>4161</v>
      </c>
      <c r="G2061" t="s">
        <v>340</v>
      </c>
      <c r="H2061" s="171">
        <v>50.06</v>
      </c>
    </row>
    <row r="2062" spans="1:8">
      <c r="A2062" s="172" t="s">
        <v>4162</v>
      </c>
      <c r="B2062" s="172"/>
      <c r="C2062" s="172" t="s">
        <v>4163</v>
      </c>
      <c r="G2062" t="s">
        <v>340</v>
      </c>
      <c r="H2062" s="171">
        <v>57.2</v>
      </c>
    </row>
    <row r="2063" spans="1:8">
      <c r="A2063" s="172" t="s">
        <v>4164</v>
      </c>
      <c r="B2063" s="172"/>
      <c r="C2063" s="172" t="s">
        <v>4165</v>
      </c>
      <c r="G2063" t="s">
        <v>340</v>
      </c>
      <c r="H2063" s="171">
        <v>76.97</v>
      </c>
    </row>
    <row r="2064" ht="28" spans="1:8">
      <c r="A2064" s="172" t="s">
        <v>4166</v>
      </c>
      <c r="B2064" s="172"/>
      <c r="C2064" s="172" t="s">
        <v>4167</v>
      </c>
      <c r="G2064" t="s">
        <v>357</v>
      </c>
      <c r="H2064" s="171">
        <v>126.13</v>
      </c>
    </row>
    <row r="2065" ht="28" spans="1:8">
      <c r="A2065" s="172" t="s">
        <v>4168</v>
      </c>
      <c r="B2065" s="172"/>
      <c r="C2065" s="172" t="s">
        <v>4169</v>
      </c>
      <c r="G2065" t="s">
        <v>357</v>
      </c>
      <c r="H2065" s="171">
        <v>19.13</v>
      </c>
    </row>
    <row r="2066" ht="28" spans="1:8">
      <c r="A2066" s="172" t="s">
        <v>4170</v>
      </c>
      <c r="B2066" s="172"/>
      <c r="C2066" s="172" t="s">
        <v>4171</v>
      </c>
      <c r="G2066" t="s">
        <v>357</v>
      </c>
      <c r="H2066" s="171">
        <v>21.02</v>
      </c>
    </row>
    <row r="2067" ht="28" spans="1:8">
      <c r="A2067" s="172" t="s">
        <v>4172</v>
      </c>
      <c r="B2067" s="172"/>
      <c r="C2067" s="172" t="s">
        <v>4173</v>
      </c>
      <c r="G2067" t="s">
        <v>357</v>
      </c>
      <c r="H2067" s="171">
        <v>27.69</v>
      </c>
    </row>
    <row r="2068" ht="28" spans="1:8">
      <c r="A2068" s="172" t="s">
        <v>4174</v>
      </c>
      <c r="B2068" s="172"/>
      <c r="C2068" s="172" t="s">
        <v>4175</v>
      </c>
      <c r="G2068" t="s">
        <v>357</v>
      </c>
      <c r="H2068" s="171">
        <v>34.98</v>
      </c>
    </row>
    <row r="2069" ht="28" spans="1:8">
      <c r="A2069" s="172" t="s">
        <v>4176</v>
      </c>
      <c r="B2069" s="172"/>
      <c r="C2069" s="172" t="s">
        <v>4177</v>
      </c>
      <c r="G2069" t="s">
        <v>357</v>
      </c>
      <c r="H2069" s="171">
        <v>33.03</v>
      </c>
    </row>
    <row r="2070" ht="28" spans="1:8">
      <c r="A2070" s="172" t="s">
        <v>4178</v>
      </c>
      <c r="B2070" s="172"/>
      <c r="C2070" s="172" t="s">
        <v>4179</v>
      </c>
      <c r="G2070" t="s">
        <v>357</v>
      </c>
      <c r="H2070" s="171">
        <v>52.23</v>
      </c>
    </row>
    <row r="2071" ht="28" spans="1:8">
      <c r="A2071" s="172" t="s">
        <v>4180</v>
      </c>
      <c r="B2071" s="172"/>
      <c r="C2071" s="172" t="s">
        <v>4181</v>
      </c>
      <c r="G2071" t="s">
        <v>357</v>
      </c>
      <c r="H2071" s="171">
        <v>75.69</v>
      </c>
    </row>
    <row r="2072" ht="28" spans="1:8">
      <c r="A2072" s="172" t="s">
        <v>4182</v>
      </c>
      <c r="B2072" s="172"/>
      <c r="C2072" s="172" t="s">
        <v>4183</v>
      </c>
      <c r="G2072" t="s">
        <v>357</v>
      </c>
      <c r="H2072" s="171">
        <v>92</v>
      </c>
    </row>
    <row r="2073" spans="1:3">
      <c r="A2073" s="172">
        <v>8980</v>
      </c>
      <c r="B2073" s="172"/>
      <c r="C2073" s="172" t="s">
        <v>4184</v>
      </c>
    </row>
    <row r="2074" ht="28" spans="1:8">
      <c r="A2074" s="172" t="s">
        <v>4185</v>
      </c>
      <c r="B2074" s="172"/>
      <c r="C2074" s="172" t="s">
        <v>4186</v>
      </c>
      <c r="G2074" t="s">
        <v>357</v>
      </c>
      <c r="H2074" s="171">
        <v>50.99</v>
      </c>
    </row>
    <row r="2075" ht="28" spans="1:8">
      <c r="A2075" s="172" t="s">
        <v>4187</v>
      </c>
      <c r="B2075" s="172"/>
      <c r="C2075" s="172" t="s">
        <v>4188</v>
      </c>
      <c r="G2075" t="s">
        <v>357</v>
      </c>
      <c r="H2075" s="171">
        <v>68.36</v>
      </c>
    </row>
    <row r="2076" ht="28" spans="1:8">
      <c r="A2076" s="172" t="s">
        <v>4189</v>
      </c>
      <c r="B2076" s="172"/>
      <c r="C2076" s="172" t="s">
        <v>4190</v>
      </c>
      <c r="G2076" t="s">
        <v>357</v>
      </c>
      <c r="H2076" s="171">
        <v>59.79</v>
      </c>
    </row>
    <row r="2077" ht="28" spans="1:8">
      <c r="A2077" s="172" t="s">
        <v>4191</v>
      </c>
      <c r="B2077" s="172"/>
      <c r="C2077" s="172" t="s">
        <v>4192</v>
      </c>
      <c r="G2077" t="s">
        <v>357</v>
      </c>
      <c r="H2077" s="171">
        <v>29.46</v>
      </c>
    </row>
    <row r="2078" ht="28" spans="1:8">
      <c r="A2078" s="172" t="s">
        <v>4193</v>
      </c>
      <c r="B2078" s="172"/>
      <c r="C2078" s="172" t="s">
        <v>4194</v>
      </c>
      <c r="G2078" t="s">
        <v>357</v>
      </c>
      <c r="H2078" s="171">
        <v>104.28</v>
      </c>
    </row>
    <row r="2079" ht="28" spans="1:8">
      <c r="A2079" s="172" t="s">
        <v>4195</v>
      </c>
      <c r="B2079" s="172"/>
      <c r="C2079" s="172" t="s">
        <v>4196</v>
      </c>
      <c r="G2079" t="s">
        <v>357</v>
      </c>
      <c r="H2079" s="171">
        <v>146.48</v>
      </c>
    </row>
    <row r="2080" ht="28" spans="1:8">
      <c r="A2080" s="172" t="s">
        <v>4197</v>
      </c>
      <c r="B2080" s="172"/>
      <c r="C2080" s="172" t="s">
        <v>4198</v>
      </c>
      <c r="G2080" t="s">
        <v>357</v>
      </c>
      <c r="H2080" s="171">
        <v>160.11</v>
      </c>
    </row>
    <row r="2081" ht="28" spans="1:8">
      <c r="A2081" s="172" t="s">
        <v>4199</v>
      </c>
      <c r="B2081" s="172"/>
      <c r="C2081" s="172" t="s">
        <v>4200</v>
      </c>
      <c r="G2081" t="s">
        <v>357</v>
      </c>
      <c r="H2081" s="171">
        <v>35.72</v>
      </c>
    </row>
    <row r="2082" ht="28" spans="1:8">
      <c r="A2082" s="172" t="s">
        <v>4201</v>
      </c>
      <c r="B2082" s="172"/>
      <c r="C2082" s="172" t="s">
        <v>4202</v>
      </c>
      <c r="G2082" t="s">
        <v>357</v>
      </c>
      <c r="H2082" s="171">
        <v>227.07</v>
      </c>
    </row>
    <row r="2083" spans="1:3">
      <c r="A2083" s="172">
        <v>8981</v>
      </c>
      <c r="B2083" s="172"/>
      <c r="C2083" s="172" t="s">
        <v>4203</v>
      </c>
    </row>
    <row r="2084" ht="28" spans="1:8">
      <c r="A2084" s="172" t="s">
        <v>4204</v>
      </c>
      <c r="B2084" s="172"/>
      <c r="C2084" s="172" t="s">
        <v>4205</v>
      </c>
      <c r="G2084" t="s">
        <v>357</v>
      </c>
      <c r="H2084" s="171">
        <v>181.85</v>
      </c>
    </row>
    <row r="2085" ht="28" spans="1:8">
      <c r="A2085" s="172" t="s">
        <v>4206</v>
      </c>
      <c r="B2085" s="172"/>
      <c r="C2085" s="172" t="s">
        <v>4207</v>
      </c>
      <c r="G2085" t="s">
        <v>357</v>
      </c>
      <c r="H2085" s="171">
        <v>22.49</v>
      </c>
    </row>
    <row r="2086" ht="28" spans="1:8">
      <c r="A2086" s="172" t="s">
        <v>4208</v>
      </c>
      <c r="B2086" s="172"/>
      <c r="C2086" s="172" t="s">
        <v>4209</v>
      </c>
      <c r="G2086" t="s">
        <v>357</v>
      </c>
      <c r="H2086" s="171">
        <v>29.88</v>
      </c>
    </row>
    <row r="2087" ht="28" spans="1:8">
      <c r="A2087" s="172" t="s">
        <v>4210</v>
      </c>
      <c r="B2087" s="172"/>
      <c r="C2087" s="172" t="s">
        <v>4211</v>
      </c>
      <c r="G2087" t="s">
        <v>357</v>
      </c>
      <c r="H2087" s="171">
        <v>45.02</v>
      </c>
    </row>
    <row r="2088" ht="28" spans="1:8">
      <c r="A2088" s="172" t="s">
        <v>4212</v>
      </c>
      <c r="B2088" s="172"/>
      <c r="C2088" s="172" t="s">
        <v>4213</v>
      </c>
      <c r="G2088" t="s">
        <v>357</v>
      </c>
      <c r="H2088" s="171">
        <v>65.65</v>
      </c>
    </row>
    <row r="2089" ht="28" spans="1:8">
      <c r="A2089" s="172" t="s">
        <v>4214</v>
      </c>
      <c r="B2089" s="172"/>
      <c r="C2089" s="172" t="s">
        <v>4215</v>
      </c>
      <c r="G2089" t="s">
        <v>357</v>
      </c>
      <c r="H2089" s="171">
        <v>91.16</v>
      </c>
    </row>
    <row r="2090" ht="28" spans="1:8">
      <c r="A2090" s="172" t="s">
        <v>4216</v>
      </c>
      <c r="B2090" s="172"/>
      <c r="C2090" s="172" t="s">
        <v>4217</v>
      </c>
      <c r="G2090" t="s">
        <v>357</v>
      </c>
      <c r="H2090" s="171">
        <v>120.22</v>
      </c>
    </row>
    <row r="2091" ht="28" spans="1:8">
      <c r="A2091" s="172" t="s">
        <v>4218</v>
      </c>
      <c r="B2091" s="172"/>
      <c r="C2091" s="172" t="s">
        <v>4219</v>
      </c>
      <c r="G2091" t="s">
        <v>357</v>
      </c>
      <c r="H2091" s="171">
        <v>235.63</v>
      </c>
    </row>
    <row r="2092" ht="28" spans="1:8">
      <c r="A2092" s="172" t="s">
        <v>4220</v>
      </c>
      <c r="B2092" s="172"/>
      <c r="C2092" s="172" t="s">
        <v>4221</v>
      </c>
      <c r="G2092" t="s">
        <v>357</v>
      </c>
      <c r="H2092" s="171">
        <v>20.55</v>
      </c>
    </row>
    <row r="2093" ht="28" spans="1:8">
      <c r="A2093" s="172" t="s">
        <v>4222</v>
      </c>
      <c r="B2093" s="172"/>
      <c r="C2093" s="172" t="s">
        <v>4223</v>
      </c>
      <c r="G2093" t="s">
        <v>357</v>
      </c>
      <c r="H2093" s="171">
        <v>30.92</v>
      </c>
    </row>
    <row r="2094" ht="28" spans="1:8">
      <c r="A2094" s="172" t="s">
        <v>4224</v>
      </c>
      <c r="B2094" s="172"/>
      <c r="C2094" s="172" t="s">
        <v>4225</v>
      </c>
      <c r="G2094" t="s">
        <v>357</v>
      </c>
      <c r="H2094" s="171">
        <v>40.11</v>
      </c>
    </row>
    <row r="2095" ht="28" spans="1:8">
      <c r="A2095" s="172" t="s">
        <v>4226</v>
      </c>
      <c r="B2095" s="172"/>
      <c r="C2095" s="172" t="s">
        <v>4227</v>
      </c>
      <c r="G2095" t="s">
        <v>357</v>
      </c>
      <c r="H2095" s="171">
        <v>50.78</v>
      </c>
    </row>
    <row r="2096" ht="28" spans="1:8">
      <c r="A2096" s="172" t="s">
        <v>4228</v>
      </c>
      <c r="B2096" s="172"/>
      <c r="C2096" s="172" t="s">
        <v>4229</v>
      </c>
      <c r="G2096" t="s">
        <v>357</v>
      </c>
      <c r="H2096" s="171">
        <v>76.83</v>
      </c>
    </row>
    <row r="2097" ht="28" spans="1:8">
      <c r="A2097" s="172" t="s">
        <v>4230</v>
      </c>
      <c r="B2097" s="172"/>
      <c r="C2097" s="172" t="s">
        <v>4231</v>
      </c>
      <c r="G2097" t="s">
        <v>357</v>
      </c>
      <c r="H2097" s="171">
        <v>120.03</v>
      </c>
    </row>
    <row r="2098" ht="28" spans="1:8">
      <c r="A2098" s="172" t="s">
        <v>4232</v>
      </c>
      <c r="B2098" s="172"/>
      <c r="C2098" s="172" t="s">
        <v>4233</v>
      </c>
      <c r="G2098" t="s">
        <v>357</v>
      </c>
      <c r="H2098" s="171">
        <v>165.24</v>
      </c>
    </row>
    <row r="2099" ht="28" spans="1:8">
      <c r="A2099" s="172" t="s">
        <v>4234</v>
      </c>
      <c r="B2099" s="172"/>
      <c r="C2099" s="172" t="s">
        <v>4235</v>
      </c>
      <c r="G2099" t="s">
        <v>357</v>
      </c>
      <c r="H2099" s="171">
        <v>310.7</v>
      </c>
    </row>
    <row r="2100" ht="28" spans="1:8">
      <c r="A2100" s="172" t="s">
        <v>4236</v>
      </c>
      <c r="B2100" s="172"/>
      <c r="C2100" s="172" t="s">
        <v>4237</v>
      </c>
      <c r="G2100" t="s">
        <v>357</v>
      </c>
      <c r="H2100" s="171">
        <v>25.4</v>
      </c>
    </row>
    <row r="2101" ht="28" spans="1:8">
      <c r="A2101" s="172" t="s">
        <v>4238</v>
      </c>
      <c r="B2101" s="172"/>
      <c r="C2101" s="172" t="s">
        <v>4239</v>
      </c>
      <c r="G2101" t="s">
        <v>357</v>
      </c>
      <c r="H2101" s="171">
        <v>35.76</v>
      </c>
    </row>
    <row r="2102" ht="28" spans="1:8">
      <c r="A2102" s="172" t="s">
        <v>4240</v>
      </c>
      <c r="B2102" s="172"/>
      <c r="C2102" s="172" t="s">
        <v>4241</v>
      </c>
      <c r="G2102" t="s">
        <v>357</v>
      </c>
      <c r="H2102" s="171">
        <v>59.87</v>
      </c>
    </row>
    <row r="2103" ht="28" spans="1:8">
      <c r="A2103" s="172" t="s">
        <v>4242</v>
      </c>
      <c r="B2103" s="172"/>
      <c r="C2103" s="172" t="s">
        <v>4243</v>
      </c>
      <c r="G2103" t="s">
        <v>357</v>
      </c>
      <c r="H2103" s="171">
        <v>77.13</v>
      </c>
    </row>
    <row r="2104" ht="28" spans="1:8">
      <c r="A2104" s="172" t="s">
        <v>4244</v>
      </c>
      <c r="B2104" s="172"/>
      <c r="C2104" s="172" t="s">
        <v>4245</v>
      </c>
      <c r="G2104" t="s">
        <v>357</v>
      </c>
      <c r="H2104" s="171">
        <v>111.55</v>
      </c>
    </row>
    <row r="2105" ht="28" spans="1:8">
      <c r="A2105" s="172" t="s">
        <v>4246</v>
      </c>
      <c r="B2105" s="172"/>
      <c r="C2105" s="172" t="s">
        <v>4247</v>
      </c>
      <c r="G2105" t="s">
        <v>357</v>
      </c>
      <c r="H2105" s="171">
        <v>150.01</v>
      </c>
    </row>
    <row r="2106" ht="28" spans="1:8">
      <c r="A2106" s="172" t="s">
        <v>4248</v>
      </c>
      <c r="B2106" s="172"/>
      <c r="C2106" s="172" t="s">
        <v>4249</v>
      </c>
      <c r="G2106" t="s">
        <v>357</v>
      </c>
      <c r="H2106" s="171">
        <v>255.45</v>
      </c>
    </row>
    <row r="2107" spans="1:3">
      <c r="A2107" s="172">
        <v>8982</v>
      </c>
      <c r="B2107" s="172"/>
      <c r="C2107" s="172" t="s">
        <v>4250</v>
      </c>
    </row>
    <row r="2108" ht="28" spans="1:8">
      <c r="A2108" s="172" t="s">
        <v>4251</v>
      </c>
      <c r="B2108" s="172"/>
      <c r="C2108" s="172" t="s">
        <v>4252</v>
      </c>
      <c r="G2108" t="s">
        <v>357</v>
      </c>
      <c r="H2108" s="171">
        <v>10.04</v>
      </c>
    </row>
    <row r="2109" ht="28" spans="1:8">
      <c r="A2109" s="172" t="s">
        <v>4253</v>
      </c>
      <c r="B2109" s="172"/>
      <c r="C2109" s="172" t="s">
        <v>4254</v>
      </c>
      <c r="G2109" t="s">
        <v>357</v>
      </c>
      <c r="H2109" s="171">
        <v>13.08</v>
      </c>
    </row>
    <row r="2110" ht="28" spans="1:8">
      <c r="A2110" s="172" t="s">
        <v>4255</v>
      </c>
      <c r="B2110" s="172"/>
      <c r="C2110" s="172" t="s">
        <v>4256</v>
      </c>
      <c r="G2110" t="s">
        <v>357</v>
      </c>
      <c r="H2110" s="171">
        <v>17.39</v>
      </c>
    </row>
    <row r="2111" ht="28" spans="1:8">
      <c r="A2111" s="172" t="s">
        <v>4257</v>
      </c>
      <c r="B2111" s="172"/>
      <c r="C2111" s="172" t="s">
        <v>4258</v>
      </c>
      <c r="G2111" t="s">
        <v>357</v>
      </c>
      <c r="H2111" s="171">
        <v>25.64</v>
      </c>
    </row>
    <row r="2112" spans="1:3">
      <c r="A2112" s="172">
        <v>8983</v>
      </c>
      <c r="B2112" s="172"/>
      <c r="C2112" s="172" t="s">
        <v>4259</v>
      </c>
    </row>
    <row r="2113" spans="1:8">
      <c r="A2113" s="172" t="s">
        <v>4260</v>
      </c>
      <c r="B2113" s="172"/>
      <c r="C2113" s="172" t="s">
        <v>4261</v>
      </c>
      <c r="G2113" t="s">
        <v>357</v>
      </c>
      <c r="H2113" s="171">
        <v>400.25</v>
      </c>
    </row>
    <row r="2114" ht="28" spans="1:8">
      <c r="A2114" s="172" t="s">
        <v>4262</v>
      </c>
      <c r="B2114" s="172"/>
      <c r="C2114" s="172" t="s">
        <v>4263</v>
      </c>
      <c r="G2114" t="s">
        <v>357</v>
      </c>
      <c r="H2114" s="171">
        <v>18.11</v>
      </c>
    </row>
    <row r="2115" ht="28" spans="1:8">
      <c r="A2115" s="172" t="s">
        <v>4264</v>
      </c>
      <c r="B2115" s="172"/>
      <c r="C2115" s="172" t="s">
        <v>4265</v>
      </c>
      <c r="G2115" t="s">
        <v>357</v>
      </c>
      <c r="H2115" s="171">
        <v>27.82</v>
      </c>
    </row>
    <row r="2116" spans="1:8">
      <c r="A2116" s="172" t="s">
        <v>4266</v>
      </c>
      <c r="B2116" s="172"/>
      <c r="C2116" s="172" t="s">
        <v>4267</v>
      </c>
      <c r="G2116" t="s">
        <v>357</v>
      </c>
      <c r="H2116" s="171">
        <v>41.78</v>
      </c>
    </row>
    <row r="2117" ht="28" spans="1:8">
      <c r="A2117" s="172" t="s">
        <v>4268</v>
      </c>
      <c r="B2117" s="172"/>
      <c r="C2117" s="172" t="s">
        <v>4269</v>
      </c>
      <c r="G2117" t="s">
        <v>357</v>
      </c>
      <c r="H2117" s="171">
        <v>52.91</v>
      </c>
    </row>
    <row r="2118" ht="28" spans="1:8">
      <c r="A2118" s="172" t="s">
        <v>4270</v>
      </c>
      <c r="B2118" s="172"/>
      <c r="C2118" s="172" t="s">
        <v>4271</v>
      </c>
      <c r="G2118" t="s">
        <v>357</v>
      </c>
      <c r="H2118" s="171">
        <v>66.85</v>
      </c>
    </row>
    <row r="2119" spans="1:8">
      <c r="A2119" s="172" t="s">
        <v>4272</v>
      </c>
      <c r="B2119" s="172"/>
      <c r="C2119" s="172" t="s">
        <v>4273</v>
      </c>
      <c r="G2119" t="s">
        <v>357</v>
      </c>
      <c r="H2119" s="171">
        <v>97.74</v>
      </c>
    </row>
    <row r="2120" ht="28" spans="1:8">
      <c r="A2120" s="172" t="s">
        <v>4274</v>
      </c>
      <c r="B2120" s="172"/>
      <c r="C2120" s="172" t="s">
        <v>4275</v>
      </c>
      <c r="G2120" t="s">
        <v>357</v>
      </c>
      <c r="H2120" s="171">
        <v>158.71</v>
      </c>
    </row>
    <row r="2121" spans="1:8">
      <c r="A2121" s="172" t="s">
        <v>4276</v>
      </c>
      <c r="B2121" s="172"/>
      <c r="C2121" s="172" t="s">
        <v>4277</v>
      </c>
      <c r="G2121" t="s">
        <v>357</v>
      </c>
      <c r="H2121" s="171">
        <v>229.34</v>
      </c>
    </row>
    <row r="2122" spans="1:3">
      <c r="A2122" s="172">
        <v>8984</v>
      </c>
      <c r="B2122" s="172"/>
      <c r="C2122" s="172" t="s">
        <v>4278</v>
      </c>
    </row>
    <row r="2123" ht="28" spans="1:8">
      <c r="A2123" s="172" t="s">
        <v>4279</v>
      </c>
      <c r="B2123" s="172"/>
      <c r="C2123" s="172" t="s">
        <v>4280</v>
      </c>
      <c r="G2123" t="s">
        <v>357</v>
      </c>
      <c r="H2123" s="171">
        <v>640.43</v>
      </c>
    </row>
    <row r="2124" ht="28" spans="1:8">
      <c r="A2124" s="172" t="s">
        <v>4281</v>
      </c>
      <c r="B2124" s="172"/>
      <c r="C2124" s="172" t="s">
        <v>4282</v>
      </c>
      <c r="G2124" t="s">
        <v>357</v>
      </c>
      <c r="H2124" s="171">
        <v>94.3</v>
      </c>
    </row>
    <row r="2125" ht="28" spans="1:8">
      <c r="A2125" s="172" t="s">
        <v>4283</v>
      </c>
      <c r="B2125" s="172"/>
      <c r="C2125" s="172" t="s">
        <v>4284</v>
      </c>
      <c r="G2125" t="s">
        <v>357</v>
      </c>
      <c r="H2125" s="171">
        <v>132.38</v>
      </c>
    </row>
    <row r="2126" ht="28" spans="1:8">
      <c r="A2126" s="172" t="s">
        <v>4285</v>
      </c>
      <c r="B2126" s="172"/>
      <c r="C2126" s="172" t="s">
        <v>4286</v>
      </c>
      <c r="G2126" t="s">
        <v>357</v>
      </c>
      <c r="H2126" s="171">
        <v>169.45</v>
      </c>
    </row>
    <row r="2127" ht="28" spans="1:8">
      <c r="A2127" s="172" t="s">
        <v>4287</v>
      </c>
      <c r="B2127" s="172"/>
      <c r="C2127" s="172" t="s">
        <v>4288</v>
      </c>
      <c r="G2127" t="s">
        <v>357</v>
      </c>
      <c r="H2127" s="171">
        <v>248.68</v>
      </c>
    </row>
    <row r="2128" ht="28" spans="1:8">
      <c r="A2128" s="172" t="s">
        <v>4289</v>
      </c>
      <c r="B2128" s="172"/>
      <c r="C2128" s="172" t="s">
        <v>4290</v>
      </c>
      <c r="G2128" t="s">
        <v>357</v>
      </c>
      <c r="H2128" s="171">
        <v>264.62</v>
      </c>
    </row>
    <row r="2129" ht="28" spans="1:8">
      <c r="A2129" s="172" t="s">
        <v>4291</v>
      </c>
      <c r="B2129" s="172"/>
      <c r="C2129" s="172" t="s">
        <v>4292</v>
      </c>
      <c r="G2129" t="s">
        <v>357</v>
      </c>
      <c r="H2129" s="171">
        <v>374.73</v>
      </c>
    </row>
    <row r="2130" ht="28" spans="1:8">
      <c r="A2130" s="172" t="s">
        <v>4293</v>
      </c>
      <c r="B2130" s="172"/>
      <c r="C2130" s="172" t="s">
        <v>4294</v>
      </c>
      <c r="G2130" t="s">
        <v>357</v>
      </c>
      <c r="H2130" s="171">
        <v>504.98</v>
      </c>
    </row>
    <row r="2131" ht="28" spans="1:8">
      <c r="A2131" s="172" t="s">
        <v>4295</v>
      </c>
      <c r="B2131" s="172"/>
      <c r="C2131" s="172" t="s">
        <v>4296</v>
      </c>
      <c r="G2131" t="s">
        <v>357</v>
      </c>
      <c r="H2131" s="171">
        <v>565.35</v>
      </c>
    </row>
    <row r="2132" ht="28" spans="1:8">
      <c r="A2132" s="172" t="s">
        <v>4297</v>
      </c>
      <c r="B2132" s="172"/>
      <c r="C2132" s="172" t="s">
        <v>4298</v>
      </c>
      <c r="G2132" t="s">
        <v>357</v>
      </c>
      <c r="H2132" s="171">
        <v>640.43</v>
      </c>
    </row>
    <row r="2133" ht="28" spans="1:8">
      <c r="A2133" s="172" t="s">
        <v>4299</v>
      </c>
      <c r="B2133" s="172"/>
      <c r="C2133" s="172" t="s">
        <v>4300</v>
      </c>
      <c r="G2133" t="s">
        <v>357</v>
      </c>
      <c r="H2133" s="171">
        <v>82.19</v>
      </c>
    </row>
    <row r="2134" ht="28" spans="1:8">
      <c r="A2134" s="172" t="s">
        <v>4301</v>
      </c>
      <c r="B2134" s="172"/>
      <c r="C2134" s="172" t="s">
        <v>4302</v>
      </c>
      <c r="G2134" t="s">
        <v>357</v>
      </c>
      <c r="H2134" s="171">
        <v>114.78</v>
      </c>
    </row>
    <row r="2135" ht="28" spans="1:8">
      <c r="A2135" s="172" t="s">
        <v>4303</v>
      </c>
      <c r="B2135" s="172"/>
      <c r="C2135" s="172" t="s">
        <v>4304</v>
      </c>
      <c r="G2135" t="s">
        <v>357</v>
      </c>
      <c r="H2135" s="171">
        <v>148.11</v>
      </c>
    </row>
    <row r="2136" ht="28" spans="1:8">
      <c r="A2136" s="172" t="s">
        <v>4305</v>
      </c>
      <c r="B2136" s="172"/>
      <c r="C2136" s="172" t="s">
        <v>4306</v>
      </c>
      <c r="G2136" t="s">
        <v>357</v>
      </c>
      <c r="H2136" s="171">
        <v>192.14</v>
      </c>
    </row>
    <row r="2137" ht="28" spans="1:8">
      <c r="A2137" s="172" t="s">
        <v>4307</v>
      </c>
      <c r="B2137" s="172"/>
      <c r="C2137" s="172" t="s">
        <v>4308</v>
      </c>
      <c r="G2137" t="s">
        <v>357</v>
      </c>
      <c r="H2137" s="171">
        <v>263.81</v>
      </c>
    </row>
    <row r="2138" ht="28" spans="1:8">
      <c r="A2138" s="172" t="s">
        <v>4309</v>
      </c>
      <c r="B2138" s="172"/>
      <c r="C2138" s="172" t="s">
        <v>4310</v>
      </c>
      <c r="G2138" t="s">
        <v>357</v>
      </c>
      <c r="H2138" s="171">
        <v>335.02</v>
      </c>
    </row>
    <row r="2139" ht="28" spans="1:8">
      <c r="A2139" s="172" t="s">
        <v>4311</v>
      </c>
      <c r="B2139" s="172"/>
      <c r="C2139" s="172" t="s">
        <v>4312</v>
      </c>
      <c r="G2139" t="s">
        <v>357</v>
      </c>
      <c r="H2139" s="171">
        <v>493.28</v>
      </c>
    </row>
    <row r="2140" ht="28" spans="1:8">
      <c r="A2140" s="172" t="s">
        <v>4313</v>
      </c>
      <c r="B2140" s="172"/>
      <c r="C2140" s="172" t="s">
        <v>4314</v>
      </c>
      <c r="G2140" t="s">
        <v>357</v>
      </c>
      <c r="H2140" s="171">
        <v>565.35</v>
      </c>
    </row>
    <row r="2141" spans="1:3">
      <c r="A2141" s="172">
        <v>8985</v>
      </c>
      <c r="B2141" s="172"/>
      <c r="C2141" s="172" t="s">
        <v>4315</v>
      </c>
    </row>
    <row r="2142" ht="28" spans="1:8">
      <c r="A2142" s="172" t="s">
        <v>4316</v>
      </c>
      <c r="B2142" s="172"/>
      <c r="C2142" s="172" t="s">
        <v>4317</v>
      </c>
      <c r="G2142" t="s">
        <v>357</v>
      </c>
      <c r="H2142" s="171">
        <v>92.54</v>
      </c>
    </row>
    <row r="2143" ht="28" spans="1:8">
      <c r="A2143" s="172" t="s">
        <v>4318</v>
      </c>
      <c r="B2143" s="172"/>
      <c r="C2143" s="172" t="s">
        <v>4319</v>
      </c>
      <c r="G2143" t="s">
        <v>357</v>
      </c>
      <c r="H2143" s="171">
        <v>133.97</v>
      </c>
    </row>
    <row r="2144" ht="28" spans="1:8">
      <c r="A2144" s="172" t="s">
        <v>4320</v>
      </c>
      <c r="B2144" s="172"/>
      <c r="C2144" s="172" t="s">
        <v>4321</v>
      </c>
      <c r="G2144" t="s">
        <v>357</v>
      </c>
      <c r="H2144" s="171">
        <v>113.55</v>
      </c>
    </row>
    <row r="2145" ht="28" spans="1:8">
      <c r="A2145" s="172" t="s">
        <v>4322</v>
      </c>
      <c r="B2145" s="172"/>
      <c r="C2145" s="172" t="s">
        <v>4323</v>
      </c>
      <c r="G2145" t="s">
        <v>357</v>
      </c>
      <c r="H2145" s="171">
        <v>54.05</v>
      </c>
    </row>
    <row r="2146" ht="28" spans="1:8">
      <c r="A2146" s="172" t="s">
        <v>4324</v>
      </c>
      <c r="B2146" s="172"/>
      <c r="C2146" s="172" t="s">
        <v>4325</v>
      </c>
      <c r="G2146" t="s">
        <v>357</v>
      </c>
      <c r="H2146" s="171">
        <v>161.95</v>
      </c>
    </row>
    <row r="2147" ht="28" spans="1:8">
      <c r="A2147" s="172" t="s">
        <v>4326</v>
      </c>
      <c r="B2147" s="172"/>
      <c r="C2147" s="172" t="s">
        <v>4327</v>
      </c>
      <c r="G2147" t="s">
        <v>357</v>
      </c>
      <c r="H2147" s="171">
        <v>208.31</v>
      </c>
    </row>
    <row r="2148" ht="28" spans="1:8">
      <c r="A2148" s="172" t="s">
        <v>4328</v>
      </c>
      <c r="B2148" s="172"/>
      <c r="C2148" s="172" t="s">
        <v>4329</v>
      </c>
      <c r="G2148" t="s">
        <v>357</v>
      </c>
      <c r="H2148" s="171">
        <v>65.21</v>
      </c>
    </row>
    <row r="2149" spans="1:3">
      <c r="A2149" s="172">
        <v>8986</v>
      </c>
      <c r="B2149" s="172"/>
      <c r="C2149" s="172" t="s">
        <v>4330</v>
      </c>
    </row>
    <row r="2150" spans="1:8">
      <c r="A2150" s="172" t="s">
        <v>4331</v>
      </c>
      <c r="B2150" s="172"/>
      <c r="C2150" s="172" t="s">
        <v>4332</v>
      </c>
      <c r="G2150" t="s">
        <v>340</v>
      </c>
      <c r="H2150" s="171">
        <v>28.14</v>
      </c>
    </row>
    <row r="2151" spans="1:8">
      <c r="A2151" s="172" t="s">
        <v>4333</v>
      </c>
      <c r="B2151" s="172"/>
      <c r="C2151" s="172" t="s">
        <v>4334</v>
      </c>
      <c r="G2151" t="s">
        <v>340</v>
      </c>
      <c r="H2151" s="171">
        <v>31.32</v>
      </c>
    </row>
    <row r="2152" spans="1:8">
      <c r="A2152" s="172" t="s">
        <v>4335</v>
      </c>
      <c r="B2152" s="172"/>
      <c r="C2152" s="172" t="s">
        <v>4336</v>
      </c>
      <c r="G2152" t="s">
        <v>340</v>
      </c>
      <c r="H2152" s="171">
        <v>43.73</v>
      </c>
    </row>
    <row r="2153" spans="1:8">
      <c r="A2153" s="172" t="s">
        <v>4337</v>
      </c>
      <c r="B2153" s="172"/>
      <c r="C2153" s="172" t="s">
        <v>4338</v>
      </c>
      <c r="G2153" t="s">
        <v>340</v>
      </c>
      <c r="H2153" s="171">
        <v>50.87</v>
      </c>
    </row>
    <row r="2154" spans="1:8">
      <c r="A2154" s="172" t="s">
        <v>4339</v>
      </c>
      <c r="B2154" s="172"/>
      <c r="C2154" s="172" t="s">
        <v>4340</v>
      </c>
      <c r="G2154" t="s">
        <v>340</v>
      </c>
      <c r="H2154" s="171">
        <v>53.26</v>
      </c>
    </row>
    <row r="2155" spans="1:8">
      <c r="A2155" s="172" t="s">
        <v>4341</v>
      </c>
      <c r="B2155" s="172"/>
      <c r="C2155" s="172" t="s">
        <v>4342</v>
      </c>
      <c r="G2155" t="s">
        <v>340</v>
      </c>
      <c r="H2155" s="171">
        <v>86.97</v>
      </c>
    </row>
    <row r="2156" ht="28" spans="1:8">
      <c r="A2156" s="172" t="s">
        <v>4343</v>
      </c>
      <c r="B2156" s="172"/>
      <c r="C2156" s="172" t="s">
        <v>4344</v>
      </c>
      <c r="G2156" t="s">
        <v>340</v>
      </c>
      <c r="H2156" s="171">
        <v>110.57</v>
      </c>
    </row>
    <row r="2157" ht="28" spans="1:8">
      <c r="A2157" s="172" t="s">
        <v>4345</v>
      </c>
      <c r="B2157" s="172"/>
      <c r="C2157" s="172" t="s">
        <v>4346</v>
      </c>
      <c r="G2157" t="s">
        <v>340</v>
      </c>
      <c r="H2157" s="171">
        <v>106.71</v>
      </c>
    </row>
    <row r="2158" ht="28" spans="1:8">
      <c r="A2158" s="172" t="s">
        <v>4347</v>
      </c>
      <c r="B2158" s="172"/>
      <c r="C2158" s="172" t="s">
        <v>4348</v>
      </c>
      <c r="G2158" t="s">
        <v>340</v>
      </c>
      <c r="H2158" s="171">
        <v>160</v>
      </c>
    </row>
    <row r="2159" ht="28" spans="1:8">
      <c r="A2159" s="172" t="s">
        <v>4349</v>
      </c>
      <c r="B2159" s="172"/>
      <c r="C2159" s="172" t="s">
        <v>4350</v>
      </c>
      <c r="G2159" t="s">
        <v>340</v>
      </c>
      <c r="H2159" s="171">
        <v>155.84</v>
      </c>
    </row>
    <row r="2160" ht="28" spans="1:8">
      <c r="A2160" s="172" t="s">
        <v>4351</v>
      </c>
      <c r="B2160" s="172"/>
      <c r="C2160" s="172" t="s">
        <v>4352</v>
      </c>
      <c r="G2160" t="s">
        <v>340</v>
      </c>
      <c r="H2160" s="171">
        <v>132.48</v>
      </c>
    </row>
    <row r="2161" ht="28" spans="1:8">
      <c r="A2161" s="172" t="s">
        <v>4353</v>
      </c>
      <c r="B2161" s="172"/>
      <c r="C2161" s="172" t="s">
        <v>4354</v>
      </c>
      <c r="G2161" t="s">
        <v>340</v>
      </c>
      <c r="H2161" s="171">
        <v>128.32</v>
      </c>
    </row>
    <row r="2162" ht="28" spans="1:8">
      <c r="A2162" s="172" t="s">
        <v>4355</v>
      </c>
      <c r="B2162" s="172"/>
      <c r="C2162" s="172" t="s">
        <v>4356</v>
      </c>
      <c r="G2162" t="s">
        <v>340</v>
      </c>
      <c r="H2162" s="171">
        <v>82.98</v>
      </c>
    </row>
    <row r="2163" ht="28" spans="1:8">
      <c r="A2163" s="172" t="s">
        <v>4357</v>
      </c>
      <c r="B2163" s="172"/>
      <c r="C2163" s="172" t="s">
        <v>4358</v>
      </c>
      <c r="G2163" t="s">
        <v>340</v>
      </c>
      <c r="H2163" s="171">
        <v>79.12</v>
      </c>
    </row>
    <row r="2164" ht="28" spans="1:8">
      <c r="A2164" s="172" t="s">
        <v>4359</v>
      </c>
      <c r="B2164" s="172"/>
      <c r="C2164" s="172" t="s">
        <v>4360</v>
      </c>
      <c r="G2164" t="s">
        <v>340</v>
      </c>
      <c r="H2164" s="171">
        <v>87.26</v>
      </c>
    </row>
    <row r="2165" ht="28" spans="1:8">
      <c r="A2165" s="172" t="s">
        <v>4361</v>
      </c>
      <c r="B2165" s="172"/>
      <c r="C2165" s="172" t="s">
        <v>4362</v>
      </c>
      <c r="G2165" t="s">
        <v>340</v>
      </c>
      <c r="H2165" s="171">
        <v>83.38</v>
      </c>
    </row>
    <row r="2166" ht="28" spans="1:8">
      <c r="A2166" s="172" t="s">
        <v>4363</v>
      </c>
      <c r="B2166" s="172"/>
      <c r="C2166" s="172" t="s">
        <v>4364</v>
      </c>
      <c r="G2166" t="s">
        <v>340</v>
      </c>
      <c r="H2166" s="171">
        <v>77.13</v>
      </c>
    </row>
    <row r="2167" ht="28" spans="1:8">
      <c r="A2167" s="172" t="s">
        <v>4365</v>
      </c>
      <c r="B2167" s="172"/>
      <c r="C2167" s="172" t="s">
        <v>4366</v>
      </c>
      <c r="G2167" t="s">
        <v>340</v>
      </c>
      <c r="H2167" s="171">
        <v>109.54</v>
      </c>
    </row>
    <row r="2168" ht="28" spans="1:8">
      <c r="A2168" s="172" t="s">
        <v>4367</v>
      </c>
      <c r="B2168" s="172"/>
      <c r="C2168" s="172" t="s">
        <v>4368</v>
      </c>
      <c r="G2168" t="s">
        <v>340</v>
      </c>
      <c r="H2168" s="171">
        <v>98.24</v>
      </c>
    </row>
    <row r="2169" ht="28" spans="1:8">
      <c r="A2169" s="172" t="s">
        <v>4369</v>
      </c>
      <c r="B2169" s="172"/>
      <c r="C2169" s="172" t="s">
        <v>4370</v>
      </c>
      <c r="G2169" t="s">
        <v>340</v>
      </c>
      <c r="H2169" s="171">
        <v>49.32</v>
      </c>
    </row>
    <row r="2170" ht="28" spans="1:8">
      <c r="A2170" s="172" t="s">
        <v>4371</v>
      </c>
      <c r="B2170" s="172"/>
      <c r="C2170" s="172" t="s">
        <v>4372</v>
      </c>
      <c r="G2170" t="s">
        <v>340</v>
      </c>
      <c r="H2170" s="171">
        <v>186.04</v>
      </c>
    </row>
    <row r="2171" ht="28" spans="1:8">
      <c r="A2171" s="172" t="s">
        <v>4373</v>
      </c>
      <c r="B2171" s="172"/>
      <c r="C2171" s="172" t="s">
        <v>4374</v>
      </c>
      <c r="G2171" t="s">
        <v>340</v>
      </c>
      <c r="H2171" s="171">
        <v>366.29</v>
      </c>
    </row>
    <row r="2172" ht="28" spans="1:8">
      <c r="A2172" s="172" t="s">
        <v>4375</v>
      </c>
      <c r="B2172" s="172"/>
      <c r="C2172" s="172" t="s">
        <v>4376</v>
      </c>
      <c r="G2172" t="s">
        <v>340</v>
      </c>
      <c r="H2172" s="171">
        <v>546.11</v>
      </c>
    </row>
    <row r="2173" ht="28" spans="1:8">
      <c r="A2173" s="172" t="s">
        <v>4377</v>
      </c>
      <c r="B2173" s="172"/>
      <c r="C2173" s="172" t="s">
        <v>4378</v>
      </c>
      <c r="G2173" t="s">
        <v>340</v>
      </c>
      <c r="H2173" s="171">
        <v>52.59</v>
      </c>
    </row>
    <row r="2174" ht="28" spans="1:8">
      <c r="A2174" s="172" t="s">
        <v>4379</v>
      </c>
      <c r="B2174" s="172"/>
      <c r="C2174" s="172" t="s">
        <v>4380</v>
      </c>
      <c r="G2174" t="s">
        <v>340</v>
      </c>
      <c r="H2174" s="171">
        <v>980.62</v>
      </c>
    </row>
    <row r="2175" ht="28" spans="1:8">
      <c r="A2175" s="172" t="s">
        <v>4381</v>
      </c>
      <c r="B2175" s="172"/>
      <c r="C2175" s="172" t="s">
        <v>4382</v>
      </c>
      <c r="G2175" t="s">
        <v>340</v>
      </c>
      <c r="H2175" s="171">
        <v>96.77</v>
      </c>
    </row>
    <row r="2176" ht="28" spans="1:8">
      <c r="A2176" s="172" t="s">
        <v>4383</v>
      </c>
      <c r="B2176" s="172"/>
      <c r="C2176" s="172" t="s">
        <v>4384</v>
      </c>
      <c r="G2176" t="s">
        <v>340</v>
      </c>
      <c r="H2176" s="171">
        <v>92.91</v>
      </c>
    </row>
    <row r="2177" ht="28" spans="1:8">
      <c r="A2177" s="172" t="s">
        <v>4385</v>
      </c>
      <c r="B2177" s="172"/>
      <c r="C2177" s="172" t="s">
        <v>4386</v>
      </c>
      <c r="G2177" t="s">
        <v>340</v>
      </c>
      <c r="H2177" s="171">
        <v>86.69</v>
      </c>
    </row>
    <row r="2178" ht="28" spans="1:8">
      <c r="A2178" s="172" t="s">
        <v>4387</v>
      </c>
      <c r="B2178" s="172"/>
      <c r="C2178" s="172" t="s">
        <v>4388</v>
      </c>
      <c r="G2178" t="s">
        <v>340</v>
      </c>
      <c r="H2178" s="171">
        <v>82.83</v>
      </c>
    </row>
    <row r="2179" spans="1:8">
      <c r="A2179" s="172" t="s">
        <v>4389</v>
      </c>
      <c r="B2179" s="172"/>
      <c r="C2179" s="172" t="s">
        <v>4390</v>
      </c>
      <c r="G2179" t="s">
        <v>2225</v>
      </c>
      <c r="H2179" s="171">
        <v>839.31</v>
      </c>
    </row>
    <row r="2180" spans="1:8">
      <c r="A2180" s="172" t="s">
        <v>4391</v>
      </c>
      <c r="B2180" s="172"/>
      <c r="C2180" s="172" t="s">
        <v>4392</v>
      </c>
      <c r="G2180" t="s">
        <v>2225</v>
      </c>
      <c r="H2180" s="171">
        <v>89.77</v>
      </c>
    </row>
    <row r="2181" spans="1:8">
      <c r="A2181" s="172" t="s">
        <v>4393</v>
      </c>
      <c r="B2181" s="172"/>
      <c r="C2181" s="172" t="s">
        <v>4394</v>
      </c>
      <c r="G2181" t="s">
        <v>2225</v>
      </c>
      <c r="H2181" s="171">
        <v>86.95</v>
      </c>
    </row>
    <row r="2182" spans="1:8">
      <c r="A2182" s="172" t="s">
        <v>4395</v>
      </c>
      <c r="B2182" s="172"/>
      <c r="C2182" s="172" t="s">
        <v>4396</v>
      </c>
      <c r="G2182" t="s">
        <v>2225</v>
      </c>
      <c r="H2182" s="171">
        <v>100.91</v>
      </c>
    </row>
    <row r="2183" spans="1:8">
      <c r="A2183" s="172" t="s">
        <v>4397</v>
      </c>
      <c r="B2183" s="172"/>
      <c r="C2183" s="172" t="s">
        <v>4398</v>
      </c>
      <c r="G2183" t="s">
        <v>2225</v>
      </c>
      <c r="H2183" s="171">
        <v>148.3</v>
      </c>
    </row>
    <row r="2184" spans="1:8">
      <c r="A2184" s="172" t="s">
        <v>4399</v>
      </c>
      <c r="B2184" s="172"/>
      <c r="C2184" s="172" t="s">
        <v>4400</v>
      </c>
      <c r="G2184" t="s">
        <v>2225</v>
      </c>
      <c r="H2184" s="171">
        <v>171.91</v>
      </c>
    </row>
    <row r="2185" spans="1:8">
      <c r="A2185" s="172" t="s">
        <v>4401</v>
      </c>
      <c r="B2185" s="172"/>
      <c r="C2185" s="172" t="s">
        <v>4402</v>
      </c>
      <c r="G2185" t="s">
        <v>2225</v>
      </c>
      <c r="H2185" s="171">
        <v>213.23</v>
      </c>
    </row>
    <row r="2186" spans="1:8">
      <c r="A2186" s="172" t="s">
        <v>4403</v>
      </c>
      <c r="B2186" s="172"/>
      <c r="C2186" s="172" t="s">
        <v>4404</v>
      </c>
      <c r="G2186" t="s">
        <v>2225</v>
      </c>
      <c r="H2186" s="171">
        <v>369.54</v>
      </c>
    </row>
    <row r="2187" spans="1:8">
      <c r="A2187" s="172" t="s">
        <v>4405</v>
      </c>
      <c r="B2187" s="172"/>
      <c r="C2187" s="172" t="s">
        <v>4406</v>
      </c>
      <c r="G2187" t="s">
        <v>2225</v>
      </c>
      <c r="H2187" s="171">
        <v>532.41</v>
      </c>
    </row>
    <row r="2188" spans="1:8">
      <c r="A2188" s="172" t="s">
        <v>4407</v>
      </c>
      <c r="B2188" s="172"/>
      <c r="C2188" s="172" t="s">
        <v>4408</v>
      </c>
      <c r="G2188" t="s">
        <v>2225</v>
      </c>
      <c r="H2188" s="171">
        <v>993.73</v>
      </c>
    </row>
    <row r="2189" spans="1:8">
      <c r="A2189" s="172" t="s">
        <v>4409</v>
      </c>
      <c r="B2189" s="172"/>
      <c r="C2189" s="172" t="s">
        <v>4410</v>
      </c>
      <c r="G2189" t="s">
        <v>2225</v>
      </c>
      <c r="H2189" s="171">
        <v>98.88</v>
      </c>
    </row>
    <row r="2190" spans="1:8">
      <c r="A2190" s="172" t="s">
        <v>4411</v>
      </c>
      <c r="B2190" s="172"/>
      <c r="C2190" s="172" t="s">
        <v>4412</v>
      </c>
      <c r="G2190" t="s">
        <v>2225</v>
      </c>
      <c r="H2190" s="171">
        <v>103.2</v>
      </c>
    </row>
    <row r="2191" spans="1:8">
      <c r="A2191" s="172" t="s">
        <v>4413</v>
      </c>
      <c r="B2191" s="172"/>
      <c r="C2191" s="172" t="s">
        <v>4414</v>
      </c>
      <c r="G2191" t="s">
        <v>2225</v>
      </c>
      <c r="H2191" s="171">
        <v>126.31</v>
      </c>
    </row>
    <row r="2192" spans="1:8">
      <c r="A2192" s="172" t="s">
        <v>4415</v>
      </c>
      <c r="B2192" s="172"/>
      <c r="C2192" s="172" t="s">
        <v>4416</v>
      </c>
      <c r="G2192" t="s">
        <v>2225</v>
      </c>
      <c r="H2192" s="171">
        <v>195.97</v>
      </c>
    </row>
    <row r="2193" spans="1:8">
      <c r="A2193" s="172" t="s">
        <v>4417</v>
      </c>
      <c r="B2193" s="172"/>
      <c r="C2193" s="172" t="s">
        <v>4418</v>
      </c>
      <c r="G2193" t="s">
        <v>2225</v>
      </c>
      <c r="H2193" s="171">
        <v>211.77</v>
      </c>
    </row>
    <row r="2194" spans="1:8">
      <c r="A2194" s="172" t="s">
        <v>4419</v>
      </c>
      <c r="B2194" s="172"/>
      <c r="C2194" s="172" t="s">
        <v>4420</v>
      </c>
      <c r="G2194" t="s">
        <v>2225</v>
      </c>
      <c r="H2194" s="171">
        <v>300.13</v>
      </c>
    </row>
    <row r="2195" spans="1:8">
      <c r="A2195" s="172" t="s">
        <v>4421</v>
      </c>
      <c r="B2195" s="172"/>
      <c r="C2195" s="172" t="s">
        <v>4422</v>
      </c>
      <c r="G2195" t="s">
        <v>2225</v>
      </c>
      <c r="H2195" s="171">
        <v>483.62</v>
      </c>
    </row>
    <row r="2196" spans="1:8">
      <c r="A2196" s="172" t="s">
        <v>4423</v>
      </c>
      <c r="B2196" s="172"/>
      <c r="C2196" s="172" t="s">
        <v>4424</v>
      </c>
      <c r="G2196" t="s">
        <v>2225</v>
      </c>
      <c r="H2196" s="171">
        <v>575.77</v>
      </c>
    </row>
    <row r="2197" spans="1:3">
      <c r="A2197" s="172">
        <v>8987</v>
      </c>
      <c r="B2197" s="172"/>
      <c r="C2197" s="172" t="s">
        <v>4425</v>
      </c>
    </row>
    <row r="2198" spans="1:8">
      <c r="A2198" s="172" t="s">
        <v>4426</v>
      </c>
      <c r="B2198" s="172"/>
      <c r="C2198" s="172" t="s">
        <v>4427</v>
      </c>
      <c r="G2198" t="s">
        <v>340</v>
      </c>
      <c r="H2198" s="171">
        <v>334.92</v>
      </c>
    </row>
    <row r="2199" spans="1:8">
      <c r="A2199" s="172" t="s">
        <v>4428</v>
      </c>
      <c r="B2199" s="172"/>
      <c r="C2199" s="172" t="s">
        <v>4429</v>
      </c>
      <c r="G2199" t="s">
        <v>340</v>
      </c>
      <c r="H2199" s="171">
        <v>52.42</v>
      </c>
    </row>
    <row r="2200" spans="1:8">
      <c r="A2200" s="172" t="s">
        <v>4430</v>
      </c>
      <c r="B2200" s="172"/>
      <c r="C2200" s="172" t="s">
        <v>4431</v>
      </c>
      <c r="G2200" t="s">
        <v>340</v>
      </c>
      <c r="H2200" s="171">
        <v>111.25</v>
      </c>
    </row>
    <row r="2201" spans="1:8">
      <c r="A2201" s="172" t="s">
        <v>4432</v>
      </c>
      <c r="B2201" s="172"/>
      <c r="C2201" s="172" t="s">
        <v>4433</v>
      </c>
      <c r="G2201" t="s">
        <v>340</v>
      </c>
      <c r="H2201" s="171">
        <v>79.17</v>
      </c>
    </row>
    <row r="2202" spans="1:8">
      <c r="A2202" s="172" t="s">
        <v>4434</v>
      </c>
      <c r="B2202" s="172"/>
      <c r="C2202" s="172" t="s">
        <v>4435</v>
      </c>
      <c r="G2202" t="s">
        <v>340</v>
      </c>
      <c r="H2202" s="171">
        <v>58.61</v>
      </c>
    </row>
    <row r="2203" spans="1:8">
      <c r="A2203" s="172" t="s">
        <v>4436</v>
      </c>
      <c r="B2203" s="172"/>
      <c r="C2203" s="172" t="s">
        <v>4437</v>
      </c>
      <c r="G2203" t="s">
        <v>340</v>
      </c>
      <c r="H2203" s="171">
        <v>62.59</v>
      </c>
    </row>
    <row r="2204" spans="1:8">
      <c r="A2204" s="172" t="s">
        <v>4438</v>
      </c>
      <c r="B2204" s="172"/>
      <c r="C2204" s="172" t="s">
        <v>4439</v>
      </c>
      <c r="G2204" t="s">
        <v>340</v>
      </c>
      <c r="H2204" s="171">
        <v>83.67</v>
      </c>
    </row>
    <row r="2205" spans="1:8">
      <c r="A2205" s="172" t="s">
        <v>4440</v>
      </c>
      <c r="B2205" s="172"/>
      <c r="C2205" s="172" t="s">
        <v>4441</v>
      </c>
      <c r="G2205" t="s">
        <v>340</v>
      </c>
      <c r="H2205" s="171">
        <v>71.88</v>
      </c>
    </row>
    <row r="2206" spans="1:8">
      <c r="A2206" s="172" t="s">
        <v>4442</v>
      </c>
      <c r="B2206" s="172"/>
      <c r="C2206" s="172" t="s">
        <v>4443</v>
      </c>
      <c r="G2206" t="s">
        <v>340</v>
      </c>
      <c r="H2206" s="171">
        <v>80.12</v>
      </c>
    </row>
    <row r="2207" spans="1:8">
      <c r="A2207" s="172" t="s">
        <v>4444</v>
      </c>
      <c r="B2207" s="172"/>
      <c r="C2207" s="172" t="s">
        <v>4445</v>
      </c>
      <c r="G2207" t="s">
        <v>340</v>
      </c>
      <c r="H2207" s="171">
        <v>122.05</v>
      </c>
    </row>
    <row r="2208" spans="1:8">
      <c r="A2208" s="172" t="s">
        <v>4446</v>
      </c>
      <c r="B2208" s="172"/>
      <c r="C2208" s="172" t="s">
        <v>4447</v>
      </c>
      <c r="G2208" t="s">
        <v>340</v>
      </c>
      <c r="H2208" s="171">
        <v>135.81</v>
      </c>
    </row>
    <row r="2209" spans="1:8">
      <c r="A2209" s="172" t="s">
        <v>4448</v>
      </c>
      <c r="B2209" s="172"/>
      <c r="C2209" s="172" t="s">
        <v>4449</v>
      </c>
      <c r="G2209" t="s">
        <v>340</v>
      </c>
      <c r="H2209" s="171">
        <v>30.96</v>
      </c>
    </row>
    <row r="2210" spans="1:8">
      <c r="A2210" s="172" t="s">
        <v>4450</v>
      </c>
      <c r="B2210" s="172"/>
      <c r="C2210" s="172" t="s">
        <v>4451</v>
      </c>
      <c r="G2210" t="s">
        <v>340</v>
      </c>
      <c r="H2210" s="171">
        <v>30.69</v>
      </c>
    </row>
    <row r="2211" spans="1:8">
      <c r="A2211" s="172" t="s">
        <v>4452</v>
      </c>
      <c r="B2211" s="172"/>
      <c r="C2211" s="172" t="s">
        <v>4453</v>
      </c>
      <c r="G2211" t="s">
        <v>340</v>
      </c>
      <c r="H2211" s="171">
        <v>30.36</v>
      </c>
    </row>
    <row r="2212" spans="1:8">
      <c r="A2212" s="172" t="s">
        <v>4454</v>
      </c>
      <c r="B2212" s="172"/>
      <c r="C2212" s="172" t="s">
        <v>4455</v>
      </c>
      <c r="G2212" t="s">
        <v>340</v>
      </c>
      <c r="H2212" s="171">
        <v>26.83</v>
      </c>
    </row>
    <row r="2213" spans="1:8">
      <c r="A2213" s="172" t="s">
        <v>4456</v>
      </c>
      <c r="B2213" s="172"/>
      <c r="C2213" s="172" t="s">
        <v>4457</v>
      </c>
      <c r="G2213" t="s">
        <v>340</v>
      </c>
      <c r="H2213" s="171">
        <v>88.68</v>
      </c>
    </row>
    <row r="2214" spans="1:8">
      <c r="A2214" s="172" t="s">
        <v>4458</v>
      </c>
      <c r="B2214" s="172"/>
      <c r="C2214" s="172" t="s">
        <v>4459</v>
      </c>
      <c r="G2214" t="s">
        <v>340</v>
      </c>
      <c r="H2214" s="171">
        <v>30.66</v>
      </c>
    </row>
    <row r="2215" spans="1:8">
      <c r="A2215" s="172" t="s">
        <v>4460</v>
      </c>
      <c r="B2215" s="172"/>
      <c r="C2215" s="172" t="s">
        <v>4461</v>
      </c>
      <c r="G2215" t="s">
        <v>340</v>
      </c>
      <c r="H2215" s="171">
        <v>26.83</v>
      </c>
    </row>
    <row r="2216" spans="1:8">
      <c r="A2216" s="172" t="s">
        <v>4462</v>
      </c>
      <c r="B2216" s="172"/>
      <c r="C2216" s="172" t="s">
        <v>4463</v>
      </c>
      <c r="G2216" t="s">
        <v>340</v>
      </c>
      <c r="H2216" s="171">
        <v>28.76</v>
      </c>
    </row>
    <row r="2217" spans="1:3">
      <c r="A2217" s="172">
        <v>8988</v>
      </c>
      <c r="B2217" s="172"/>
      <c r="C2217" s="172" t="s">
        <v>4464</v>
      </c>
    </row>
    <row r="2218" ht="28" spans="1:8">
      <c r="A2218" s="172" t="s">
        <v>4465</v>
      </c>
      <c r="B2218" s="172"/>
      <c r="C2218" s="172" t="s">
        <v>4466</v>
      </c>
      <c r="G2218" t="s">
        <v>340</v>
      </c>
      <c r="H2218" s="171">
        <v>37.47</v>
      </c>
    </row>
    <row r="2219" ht="28" spans="1:8">
      <c r="A2219" s="172" t="s">
        <v>4467</v>
      </c>
      <c r="B2219" s="172"/>
      <c r="C2219" s="172" t="s">
        <v>4468</v>
      </c>
      <c r="G2219" t="s">
        <v>340</v>
      </c>
      <c r="H2219" s="171">
        <v>46.91</v>
      </c>
    </row>
    <row r="2220" ht="28" spans="1:8">
      <c r="A2220" s="172" t="s">
        <v>4469</v>
      </c>
      <c r="B2220" s="172"/>
      <c r="C2220" s="172" t="s">
        <v>4470</v>
      </c>
      <c r="G2220" t="s">
        <v>340</v>
      </c>
      <c r="H2220" s="171">
        <v>65.36</v>
      </c>
    </row>
    <row r="2221" ht="28" spans="1:8">
      <c r="A2221" s="172" t="s">
        <v>4471</v>
      </c>
      <c r="B2221" s="172"/>
      <c r="C2221" s="172" t="s">
        <v>4472</v>
      </c>
      <c r="G2221" t="s">
        <v>340</v>
      </c>
      <c r="H2221" s="171">
        <v>79.3</v>
      </c>
    </row>
    <row r="2222" spans="1:8">
      <c r="A2222" s="172" t="s">
        <v>4473</v>
      </c>
      <c r="B2222" s="172"/>
      <c r="C2222" s="172" t="s">
        <v>4474</v>
      </c>
      <c r="G2222" t="s">
        <v>340</v>
      </c>
      <c r="H2222" s="171">
        <v>30.35</v>
      </c>
    </row>
    <row r="2223" spans="1:8">
      <c r="A2223" s="172" t="s">
        <v>4475</v>
      </c>
      <c r="B2223" s="172"/>
      <c r="C2223" s="172" t="s">
        <v>4476</v>
      </c>
      <c r="G2223" t="s">
        <v>340</v>
      </c>
      <c r="H2223" s="171">
        <v>35.67</v>
      </c>
    </row>
    <row r="2224" spans="1:3">
      <c r="A2224" s="172">
        <v>8990</v>
      </c>
      <c r="B2224" s="172"/>
      <c r="C2224" s="172" t="s">
        <v>4477</v>
      </c>
    </row>
    <row r="2225" spans="1:8">
      <c r="A2225" s="172" t="s">
        <v>4478</v>
      </c>
      <c r="B2225" s="172"/>
      <c r="C2225" s="172" t="s">
        <v>4479</v>
      </c>
      <c r="G2225" t="s">
        <v>2225</v>
      </c>
      <c r="H2225" s="171">
        <v>16.95</v>
      </c>
    </row>
    <row r="2226" spans="1:3">
      <c r="A2226" s="172">
        <v>8991</v>
      </c>
      <c r="B2226" s="172"/>
      <c r="C2226" s="172" t="s">
        <v>4480</v>
      </c>
    </row>
    <row r="2227" ht="28" spans="1:8">
      <c r="A2227" s="172" t="s">
        <v>4481</v>
      </c>
      <c r="B2227" s="172"/>
      <c r="C2227" s="172" t="s">
        <v>4482</v>
      </c>
      <c r="G2227" t="s">
        <v>340</v>
      </c>
      <c r="H2227" s="171">
        <v>302.67</v>
      </c>
    </row>
    <row r="2228" ht="28" spans="1:8">
      <c r="A2228" s="172" t="s">
        <v>4483</v>
      </c>
      <c r="B2228" s="172"/>
      <c r="C2228" s="172" t="s">
        <v>4484</v>
      </c>
      <c r="G2228" t="s">
        <v>340</v>
      </c>
      <c r="H2228" s="171">
        <v>165.86</v>
      </c>
    </row>
    <row r="2229" spans="1:3">
      <c r="A2229" s="172">
        <v>8992</v>
      </c>
      <c r="B2229" s="172"/>
      <c r="C2229" s="172" t="s">
        <v>4485</v>
      </c>
    </row>
    <row r="2230" ht="42" spans="1:8">
      <c r="A2230" s="172" t="s">
        <v>4486</v>
      </c>
      <c r="B2230" s="172"/>
      <c r="C2230" s="172" t="s">
        <v>4487</v>
      </c>
      <c r="G2230" t="s">
        <v>340</v>
      </c>
      <c r="H2230" s="171">
        <v>923.86</v>
      </c>
    </row>
    <row r="2231" ht="42" spans="1:8">
      <c r="A2231" s="172" t="s">
        <v>4488</v>
      </c>
      <c r="B2231" s="172"/>
      <c r="C2231" s="172" t="s">
        <v>4489</v>
      </c>
      <c r="G2231" t="s">
        <v>340</v>
      </c>
      <c r="H2231" s="171">
        <v>1237.48</v>
      </c>
    </row>
    <row r="2232" ht="42" spans="1:8">
      <c r="A2232" s="172" t="s">
        <v>4490</v>
      </c>
      <c r="B2232" s="172"/>
      <c r="C2232" s="172" t="s">
        <v>4491</v>
      </c>
      <c r="G2232" t="s">
        <v>340</v>
      </c>
      <c r="H2232" s="171">
        <v>157.36</v>
      </c>
    </row>
    <row r="2233" ht="42" spans="1:8">
      <c r="A2233" s="172" t="s">
        <v>4492</v>
      </c>
      <c r="B2233" s="172"/>
      <c r="C2233" s="172" t="s">
        <v>4493</v>
      </c>
      <c r="G2233" t="s">
        <v>340</v>
      </c>
      <c r="H2233" s="171">
        <v>197.36</v>
      </c>
    </row>
    <row r="2234" ht="42" spans="1:8">
      <c r="A2234" s="172" t="s">
        <v>4494</v>
      </c>
      <c r="B2234" s="172"/>
      <c r="C2234" s="172" t="s">
        <v>4495</v>
      </c>
      <c r="G2234" t="s">
        <v>340</v>
      </c>
      <c r="H2234" s="171">
        <v>251.92</v>
      </c>
    </row>
    <row r="2235" ht="42" spans="1:8">
      <c r="A2235" s="172" t="s">
        <v>4496</v>
      </c>
      <c r="B2235" s="172"/>
      <c r="C2235" s="172" t="s">
        <v>4497</v>
      </c>
      <c r="G2235" t="s">
        <v>340</v>
      </c>
      <c r="H2235" s="171">
        <v>496.36</v>
      </c>
    </row>
    <row r="2236" ht="42" spans="1:8">
      <c r="A2236" s="172" t="s">
        <v>4498</v>
      </c>
      <c r="B2236" s="172"/>
      <c r="C2236" s="172" t="s">
        <v>4499</v>
      </c>
      <c r="G2236" t="s">
        <v>340</v>
      </c>
      <c r="H2236" s="171">
        <v>251.88</v>
      </c>
    </row>
    <row r="2237" ht="42" spans="1:8">
      <c r="A2237" s="172" t="s">
        <v>4500</v>
      </c>
      <c r="B2237" s="172"/>
      <c r="C2237" s="172" t="s">
        <v>4501</v>
      </c>
      <c r="G2237" t="s">
        <v>340</v>
      </c>
      <c r="H2237" s="171">
        <v>333.37</v>
      </c>
    </row>
    <row r="2238" ht="42" spans="1:8">
      <c r="A2238" s="172" t="s">
        <v>4502</v>
      </c>
      <c r="B2238" s="172"/>
      <c r="C2238" s="172" t="s">
        <v>4503</v>
      </c>
      <c r="G2238" t="s">
        <v>340</v>
      </c>
      <c r="H2238" s="171">
        <v>414.86</v>
      </c>
    </row>
    <row r="2239" ht="42" spans="1:8">
      <c r="A2239" s="172" t="s">
        <v>4504</v>
      </c>
      <c r="B2239" s="172"/>
      <c r="C2239" s="172" t="s">
        <v>4505</v>
      </c>
      <c r="G2239" t="s">
        <v>340</v>
      </c>
      <c r="H2239" s="171">
        <v>623.15</v>
      </c>
    </row>
    <row r="2240" ht="42" spans="1:8">
      <c r="A2240" s="172" t="s">
        <v>4506</v>
      </c>
      <c r="B2240" s="172"/>
      <c r="C2240" s="172" t="s">
        <v>4507</v>
      </c>
      <c r="G2240" t="s">
        <v>340</v>
      </c>
      <c r="H2240" s="171">
        <v>320.9</v>
      </c>
    </row>
    <row r="2241" ht="42" spans="1:8">
      <c r="A2241" s="172" t="s">
        <v>4508</v>
      </c>
      <c r="B2241" s="172"/>
      <c r="C2241" s="172" t="s">
        <v>4509</v>
      </c>
      <c r="G2241" t="s">
        <v>340</v>
      </c>
      <c r="H2241" s="171">
        <v>259.67</v>
      </c>
    </row>
    <row r="2242" ht="42" spans="1:8">
      <c r="A2242" s="172" t="s">
        <v>4510</v>
      </c>
      <c r="B2242" s="172"/>
      <c r="C2242" s="172" t="s">
        <v>4511</v>
      </c>
      <c r="G2242" t="s">
        <v>340</v>
      </c>
      <c r="H2242" s="171">
        <v>421.65</v>
      </c>
    </row>
    <row r="2243" ht="42" spans="1:8">
      <c r="A2243" s="172" t="s">
        <v>4512</v>
      </c>
      <c r="B2243" s="172"/>
      <c r="C2243" s="172" t="s">
        <v>4513</v>
      </c>
      <c r="G2243" t="s">
        <v>340</v>
      </c>
      <c r="H2243" s="171">
        <v>550.27</v>
      </c>
    </row>
    <row r="2244" ht="42" spans="1:8">
      <c r="A2244" s="172" t="s">
        <v>4514</v>
      </c>
      <c r="B2244" s="172"/>
      <c r="C2244" s="172" t="s">
        <v>4515</v>
      </c>
      <c r="G2244" t="s">
        <v>340</v>
      </c>
      <c r="H2244" s="171">
        <v>758.39</v>
      </c>
    </row>
    <row r="2245" ht="42" spans="1:8">
      <c r="A2245" s="172" t="s">
        <v>4516</v>
      </c>
      <c r="B2245" s="172"/>
      <c r="C2245" s="172" t="s">
        <v>4517</v>
      </c>
      <c r="G2245" t="s">
        <v>340</v>
      </c>
      <c r="H2245" s="171">
        <v>395.97</v>
      </c>
    </row>
    <row r="2246" ht="42" spans="1:8">
      <c r="A2246" s="172" t="s">
        <v>4518</v>
      </c>
      <c r="B2246" s="172"/>
      <c r="C2246" s="172" t="s">
        <v>4519</v>
      </c>
      <c r="G2246" t="s">
        <v>340</v>
      </c>
      <c r="H2246" s="171">
        <v>516.78</v>
      </c>
    </row>
    <row r="2247" ht="42" spans="1:8">
      <c r="A2247" s="172" t="s">
        <v>4520</v>
      </c>
      <c r="B2247" s="172"/>
      <c r="C2247" s="172" t="s">
        <v>4521</v>
      </c>
      <c r="G2247" t="s">
        <v>340</v>
      </c>
      <c r="H2247" s="171">
        <v>546.98</v>
      </c>
    </row>
    <row r="2248" ht="42" spans="1:8">
      <c r="A2248" s="172" t="s">
        <v>4522</v>
      </c>
      <c r="B2248" s="172"/>
      <c r="C2248" s="172" t="s">
        <v>4523</v>
      </c>
      <c r="G2248" t="s">
        <v>340</v>
      </c>
      <c r="H2248" s="171">
        <v>574.62</v>
      </c>
    </row>
    <row r="2249" ht="42" spans="1:8">
      <c r="A2249" s="172" t="s">
        <v>4524</v>
      </c>
      <c r="B2249" s="172"/>
      <c r="C2249" s="172" t="s">
        <v>4525</v>
      </c>
      <c r="G2249" t="s">
        <v>340</v>
      </c>
      <c r="H2249" s="171">
        <v>607.38</v>
      </c>
    </row>
    <row r="2250" ht="42" spans="1:8">
      <c r="A2250" s="172" t="s">
        <v>4526</v>
      </c>
      <c r="B2250" s="172"/>
      <c r="C2250" s="172" t="s">
        <v>4527</v>
      </c>
      <c r="G2250" t="s">
        <v>340</v>
      </c>
      <c r="H2250" s="171">
        <v>637.59</v>
      </c>
    </row>
    <row r="2251" ht="42" spans="1:8">
      <c r="A2251" s="172" t="s">
        <v>4528</v>
      </c>
      <c r="B2251" s="172"/>
      <c r="C2251" s="172" t="s">
        <v>4529</v>
      </c>
      <c r="G2251" t="s">
        <v>340</v>
      </c>
      <c r="H2251" s="171">
        <v>667.79</v>
      </c>
    </row>
    <row r="2252" ht="42" spans="1:8">
      <c r="A2252" s="172" t="s">
        <v>4530</v>
      </c>
      <c r="B2252" s="172"/>
      <c r="C2252" s="172" t="s">
        <v>4531</v>
      </c>
      <c r="G2252" t="s">
        <v>340</v>
      </c>
      <c r="H2252" s="171">
        <v>991.58</v>
      </c>
    </row>
    <row r="2253" ht="42" spans="1:8">
      <c r="A2253" s="172" t="s">
        <v>4532</v>
      </c>
      <c r="B2253" s="172"/>
      <c r="C2253" s="172" t="s">
        <v>4533</v>
      </c>
      <c r="G2253" t="s">
        <v>340</v>
      </c>
      <c r="H2253" s="171">
        <v>495.72</v>
      </c>
    </row>
    <row r="2254" ht="42" spans="1:8">
      <c r="A2254" s="172" t="s">
        <v>4534</v>
      </c>
      <c r="B2254" s="172"/>
      <c r="C2254" s="172" t="s">
        <v>4535</v>
      </c>
      <c r="G2254" t="s">
        <v>340</v>
      </c>
      <c r="H2254" s="171">
        <v>637.4</v>
      </c>
    </row>
    <row r="2255" ht="42" spans="1:8">
      <c r="A2255" s="172" t="s">
        <v>4536</v>
      </c>
      <c r="B2255" s="172"/>
      <c r="C2255" s="172" t="s">
        <v>4537</v>
      </c>
      <c r="G2255" t="s">
        <v>340</v>
      </c>
      <c r="H2255" s="171">
        <v>779.07</v>
      </c>
    </row>
    <row r="2256" ht="42" spans="1:8">
      <c r="A2256" s="172" t="s">
        <v>4538</v>
      </c>
      <c r="B2256" s="172"/>
      <c r="C2256" s="172" t="s">
        <v>4539</v>
      </c>
      <c r="G2256" t="s">
        <v>340</v>
      </c>
      <c r="H2256" s="171">
        <v>1076.77</v>
      </c>
    </row>
    <row r="2257" ht="42" spans="1:8">
      <c r="A2257" s="172" t="s">
        <v>4540</v>
      </c>
      <c r="B2257" s="172"/>
      <c r="C2257" s="172" t="s">
        <v>4541</v>
      </c>
      <c r="G2257" t="s">
        <v>340</v>
      </c>
      <c r="H2257" s="171">
        <v>1403.45</v>
      </c>
    </row>
    <row r="2258" ht="42" spans="1:8">
      <c r="A2258" s="172" t="s">
        <v>4542</v>
      </c>
      <c r="B2258" s="172"/>
      <c r="C2258" s="172" t="s">
        <v>4543</v>
      </c>
      <c r="G2258" t="s">
        <v>340</v>
      </c>
      <c r="H2258" s="171">
        <v>586.76</v>
      </c>
    </row>
    <row r="2259" ht="42" spans="1:8">
      <c r="A2259" s="172" t="s">
        <v>4544</v>
      </c>
      <c r="B2259" s="172"/>
      <c r="C2259" s="172" t="s">
        <v>4545</v>
      </c>
      <c r="G2259" t="s">
        <v>340</v>
      </c>
      <c r="H2259" s="171">
        <v>750.1</v>
      </c>
    </row>
    <row r="2260" ht="42" spans="1:8">
      <c r="A2260" s="172" t="s">
        <v>4546</v>
      </c>
      <c r="B2260" s="172"/>
      <c r="C2260" s="172" t="s">
        <v>4547</v>
      </c>
      <c r="G2260" t="s">
        <v>340</v>
      </c>
      <c r="H2260" s="171">
        <v>913.43</v>
      </c>
    </row>
    <row r="2261" ht="42" spans="1:8">
      <c r="A2261" s="172" t="s">
        <v>4548</v>
      </c>
      <c r="B2261" s="172"/>
      <c r="C2261" s="172" t="s">
        <v>4549</v>
      </c>
      <c r="G2261" t="s">
        <v>340</v>
      </c>
      <c r="H2261" s="171">
        <v>1241.61</v>
      </c>
    </row>
    <row r="2262" ht="42" spans="1:8">
      <c r="A2262" s="172" t="s">
        <v>4550</v>
      </c>
      <c r="B2262" s="172"/>
      <c r="C2262" s="172" t="s">
        <v>4551</v>
      </c>
      <c r="G2262" t="s">
        <v>340</v>
      </c>
      <c r="H2262" s="171">
        <v>1613.23</v>
      </c>
    </row>
    <row r="2263" ht="42" spans="1:8">
      <c r="A2263" s="172" t="s">
        <v>4552</v>
      </c>
      <c r="B2263" s="172"/>
      <c r="C2263" s="172" t="s">
        <v>4553</v>
      </c>
      <c r="G2263" t="s">
        <v>340</v>
      </c>
      <c r="H2263" s="171">
        <v>869.99</v>
      </c>
    </row>
    <row r="2264" ht="42" spans="1:8">
      <c r="A2264" s="172" t="s">
        <v>4554</v>
      </c>
      <c r="B2264" s="172"/>
      <c r="C2264" s="172" t="s">
        <v>4555</v>
      </c>
      <c r="G2264" t="s">
        <v>340</v>
      </c>
      <c r="H2264" s="171">
        <v>1055.8</v>
      </c>
    </row>
    <row r="2265" spans="1:3">
      <c r="A2265" s="172">
        <v>8993</v>
      </c>
      <c r="B2265" s="172"/>
      <c r="C2265" s="172" t="s">
        <v>4556</v>
      </c>
    </row>
    <row r="2266" ht="42" spans="1:8">
      <c r="A2266" s="172" t="s">
        <v>4557</v>
      </c>
      <c r="B2266" s="172"/>
      <c r="C2266" s="172" t="s">
        <v>4558</v>
      </c>
      <c r="G2266" t="s">
        <v>340</v>
      </c>
      <c r="H2266" s="171">
        <v>1484.17</v>
      </c>
    </row>
    <row r="2267" ht="42" spans="1:8">
      <c r="A2267" s="172" t="s">
        <v>4559</v>
      </c>
      <c r="B2267" s="172"/>
      <c r="C2267" s="172" t="s">
        <v>4560</v>
      </c>
      <c r="G2267" t="s">
        <v>340</v>
      </c>
      <c r="H2267" s="171">
        <v>1059.28</v>
      </c>
    </row>
    <row r="2268" ht="42" spans="1:8">
      <c r="A2268" s="172" t="s">
        <v>4561</v>
      </c>
      <c r="B2268" s="172"/>
      <c r="C2268" s="172" t="s">
        <v>4562</v>
      </c>
      <c r="G2268" t="s">
        <v>340</v>
      </c>
      <c r="H2268" s="171">
        <v>235.74</v>
      </c>
    </row>
    <row r="2269" ht="42" spans="1:8">
      <c r="A2269" s="172" t="s">
        <v>4563</v>
      </c>
      <c r="B2269" s="172"/>
      <c r="C2269" s="172" t="s">
        <v>4564</v>
      </c>
      <c r="G2269" t="s">
        <v>340</v>
      </c>
      <c r="H2269" s="171">
        <v>267.26</v>
      </c>
    </row>
    <row r="2270" ht="42" spans="1:8">
      <c r="A2270" s="172" t="s">
        <v>4565</v>
      </c>
      <c r="B2270" s="172"/>
      <c r="C2270" s="172" t="s">
        <v>4566</v>
      </c>
      <c r="G2270" t="s">
        <v>340</v>
      </c>
      <c r="H2270" s="171">
        <v>330.3</v>
      </c>
    </row>
    <row r="2271" ht="42" spans="1:8">
      <c r="A2271" s="172" t="s">
        <v>4567</v>
      </c>
      <c r="B2271" s="172"/>
      <c r="C2271" s="172" t="s">
        <v>4568</v>
      </c>
      <c r="G2271" t="s">
        <v>340</v>
      </c>
      <c r="H2271" s="171">
        <v>376.09</v>
      </c>
    </row>
    <row r="2272" ht="42" spans="1:8">
      <c r="A2272" s="172" t="s">
        <v>4569</v>
      </c>
      <c r="B2272" s="172"/>
      <c r="C2272" s="172" t="s">
        <v>4570</v>
      </c>
      <c r="G2272" t="s">
        <v>340</v>
      </c>
      <c r="H2272" s="171">
        <v>457.59</v>
      </c>
    </row>
    <row r="2273" ht="42" spans="1:8">
      <c r="A2273" s="172" t="s">
        <v>4571</v>
      </c>
      <c r="B2273" s="172"/>
      <c r="C2273" s="172" t="s">
        <v>4572</v>
      </c>
      <c r="G2273" t="s">
        <v>340</v>
      </c>
      <c r="H2273" s="171">
        <v>539.08</v>
      </c>
    </row>
    <row r="2274" ht="42" spans="1:8">
      <c r="A2274" s="172" t="s">
        <v>4573</v>
      </c>
      <c r="B2274" s="172"/>
      <c r="C2274" s="172" t="s">
        <v>4574</v>
      </c>
      <c r="G2274" t="s">
        <v>340</v>
      </c>
      <c r="H2274" s="171">
        <v>803.87</v>
      </c>
    </row>
    <row r="2275" ht="42" spans="1:8">
      <c r="A2275" s="172" t="s">
        <v>4575</v>
      </c>
      <c r="B2275" s="172"/>
      <c r="C2275" s="172" t="s">
        <v>4576</v>
      </c>
      <c r="G2275" t="s">
        <v>340</v>
      </c>
      <c r="H2275" s="171">
        <v>501.62</v>
      </c>
    </row>
    <row r="2276" ht="42" spans="1:8">
      <c r="A2276" s="172" t="s">
        <v>4577</v>
      </c>
      <c r="B2276" s="172"/>
      <c r="C2276" s="172" t="s">
        <v>4578</v>
      </c>
      <c r="G2276" t="s">
        <v>340</v>
      </c>
      <c r="H2276" s="171">
        <v>602.37</v>
      </c>
    </row>
    <row r="2277" ht="42" spans="1:8">
      <c r="A2277" s="172" t="s">
        <v>4579</v>
      </c>
      <c r="B2277" s="172"/>
      <c r="C2277" s="172" t="s">
        <v>4580</v>
      </c>
      <c r="G2277" t="s">
        <v>340</v>
      </c>
      <c r="H2277" s="171">
        <v>1006.27</v>
      </c>
    </row>
    <row r="2278" ht="42" spans="1:8">
      <c r="A2278" s="172" t="s">
        <v>4581</v>
      </c>
      <c r="B2278" s="172"/>
      <c r="C2278" s="172" t="s">
        <v>4582</v>
      </c>
      <c r="G2278" t="s">
        <v>340</v>
      </c>
      <c r="H2278" s="171">
        <v>643.84</v>
      </c>
    </row>
    <row r="2279" ht="42" spans="1:8">
      <c r="A2279" s="172" t="s">
        <v>4583</v>
      </c>
      <c r="B2279" s="172"/>
      <c r="C2279" s="172" t="s">
        <v>4584</v>
      </c>
      <c r="G2279" t="s">
        <v>340</v>
      </c>
      <c r="H2279" s="171">
        <v>764.65</v>
      </c>
    </row>
    <row r="2280" ht="42" spans="1:8">
      <c r="A2280" s="172" t="s">
        <v>4585</v>
      </c>
      <c r="B2280" s="172"/>
      <c r="C2280" s="172" t="s">
        <v>4586</v>
      </c>
      <c r="G2280" t="s">
        <v>340</v>
      </c>
      <c r="H2280" s="171">
        <v>885.46</v>
      </c>
    </row>
    <row r="2281" ht="42" spans="1:8">
      <c r="A2281" s="172" t="s">
        <v>4587</v>
      </c>
      <c r="B2281" s="172"/>
      <c r="C2281" s="172" t="s">
        <v>4588</v>
      </c>
      <c r="G2281" t="s">
        <v>340</v>
      </c>
      <c r="H2281" s="171">
        <v>1298.6</v>
      </c>
    </row>
    <row r="2282" ht="42" spans="1:8">
      <c r="A2282" s="172" t="s">
        <v>4589</v>
      </c>
      <c r="B2282" s="172"/>
      <c r="C2282" s="172" t="s">
        <v>4590</v>
      </c>
      <c r="G2282" t="s">
        <v>340</v>
      </c>
      <c r="H2282" s="171">
        <v>802.75</v>
      </c>
    </row>
    <row r="2283" ht="42" spans="1:8">
      <c r="A2283" s="172" t="s">
        <v>4591</v>
      </c>
      <c r="B2283" s="172"/>
      <c r="C2283" s="172" t="s">
        <v>4592</v>
      </c>
      <c r="G2283" t="s">
        <v>340</v>
      </c>
      <c r="H2283" s="171">
        <v>944.42</v>
      </c>
    </row>
    <row r="2284" ht="42" spans="1:8">
      <c r="A2284" s="172" t="s">
        <v>4593</v>
      </c>
      <c r="B2284" s="172"/>
      <c r="C2284" s="172" t="s">
        <v>4594</v>
      </c>
      <c r="G2284" t="s">
        <v>340</v>
      </c>
      <c r="H2284" s="171">
        <v>1086.09</v>
      </c>
    </row>
    <row r="2285" ht="42" spans="1:8">
      <c r="A2285" s="172" t="s">
        <v>4595</v>
      </c>
      <c r="B2285" s="172"/>
      <c r="C2285" s="172" t="s">
        <v>4596</v>
      </c>
      <c r="G2285" t="s">
        <v>340</v>
      </c>
      <c r="H2285" s="171">
        <v>1468.37</v>
      </c>
    </row>
    <row r="2286" ht="42" spans="1:8">
      <c r="A2286" s="172" t="s">
        <v>4597</v>
      </c>
      <c r="B2286" s="172"/>
      <c r="C2286" s="172" t="s">
        <v>4598</v>
      </c>
      <c r="G2286" t="s">
        <v>340</v>
      </c>
      <c r="H2286" s="171">
        <v>1795.05</v>
      </c>
    </row>
    <row r="2287" ht="42" spans="1:8">
      <c r="A2287" s="172" t="s">
        <v>4599</v>
      </c>
      <c r="B2287" s="172"/>
      <c r="C2287" s="172" t="s">
        <v>4600</v>
      </c>
      <c r="G2287" t="s">
        <v>340</v>
      </c>
      <c r="H2287" s="171">
        <v>978.35</v>
      </c>
    </row>
    <row r="2288" ht="42" spans="1:8">
      <c r="A2288" s="172" t="s">
        <v>4601</v>
      </c>
      <c r="B2288" s="172"/>
      <c r="C2288" s="172" t="s">
        <v>4602</v>
      </c>
      <c r="G2288" t="s">
        <v>340</v>
      </c>
      <c r="H2288" s="171">
        <v>1141.69</v>
      </c>
    </row>
    <row r="2289" ht="42" spans="1:8">
      <c r="A2289" s="172" t="s">
        <v>4603</v>
      </c>
      <c r="B2289" s="172"/>
      <c r="C2289" s="172" t="s">
        <v>4604</v>
      </c>
      <c r="G2289" t="s">
        <v>340</v>
      </c>
      <c r="H2289" s="171">
        <v>1305.03</v>
      </c>
    </row>
    <row r="2290" ht="42" spans="1:8">
      <c r="A2290" s="172" t="s">
        <v>4605</v>
      </c>
      <c r="B2290" s="172"/>
      <c r="C2290" s="172" t="s">
        <v>4606</v>
      </c>
      <c r="G2290" t="s">
        <v>340</v>
      </c>
      <c r="H2290" s="171">
        <v>1728.08</v>
      </c>
    </row>
    <row r="2291" ht="42" spans="1:8">
      <c r="A2291" s="172" t="s">
        <v>4607</v>
      </c>
      <c r="B2291" s="172"/>
      <c r="C2291" s="172" t="s">
        <v>4608</v>
      </c>
      <c r="G2291" t="s">
        <v>340</v>
      </c>
      <c r="H2291" s="171">
        <v>2099.69</v>
      </c>
    </row>
    <row r="2292" ht="42" spans="1:8">
      <c r="A2292" s="172" t="s">
        <v>4609</v>
      </c>
      <c r="B2292" s="172"/>
      <c r="C2292" s="172" t="s">
        <v>4610</v>
      </c>
      <c r="G2292" t="s">
        <v>340</v>
      </c>
      <c r="H2292" s="171">
        <v>1356.46</v>
      </c>
    </row>
    <row r="2293" ht="42" spans="1:8">
      <c r="A2293" s="172" t="s">
        <v>4611</v>
      </c>
      <c r="B2293" s="172"/>
      <c r="C2293" s="172" t="s">
        <v>4612</v>
      </c>
      <c r="G2293" t="s">
        <v>340</v>
      </c>
      <c r="H2293" s="171">
        <v>1542.27</v>
      </c>
    </row>
    <row r="2294" spans="1:3">
      <c r="A2294" s="172">
        <v>8994</v>
      </c>
      <c r="B2294" s="172"/>
      <c r="C2294" s="172" t="s">
        <v>4613</v>
      </c>
    </row>
    <row r="2295" ht="28" spans="1:8">
      <c r="A2295" s="172" t="s">
        <v>4614</v>
      </c>
      <c r="B2295" s="172"/>
      <c r="C2295" s="172" t="s">
        <v>4615</v>
      </c>
      <c r="G2295" t="s">
        <v>340</v>
      </c>
      <c r="H2295" s="171">
        <v>864.39</v>
      </c>
    </row>
    <row r="2296" ht="28" spans="1:8">
      <c r="A2296" s="172" t="s">
        <v>4616</v>
      </c>
      <c r="B2296" s="172"/>
      <c r="C2296" s="172" t="s">
        <v>4617</v>
      </c>
      <c r="G2296" t="s">
        <v>340</v>
      </c>
      <c r="H2296" s="171">
        <v>1625.77</v>
      </c>
    </row>
    <row r="2297" ht="28" spans="1:8">
      <c r="A2297" s="172" t="s">
        <v>4618</v>
      </c>
      <c r="B2297" s="172"/>
      <c r="C2297" s="172" t="s">
        <v>4619</v>
      </c>
      <c r="G2297" t="s">
        <v>340</v>
      </c>
      <c r="H2297" s="171">
        <v>645.24</v>
      </c>
    </row>
    <row r="2298" ht="28" spans="1:8">
      <c r="A2298" s="172" t="s">
        <v>4620</v>
      </c>
      <c r="B2298" s="172"/>
      <c r="C2298" s="172" t="s">
        <v>4621</v>
      </c>
      <c r="G2298" t="s">
        <v>340</v>
      </c>
      <c r="H2298" s="171">
        <v>2806.94</v>
      </c>
    </row>
    <row r="2299" ht="28" spans="1:8">
      <c r="A2299" s="172" t="s">
        <v>4622</v>
      </c>
      <c r="B2299" s="172"/>
      <c r="C2299" s="172" t="s">
        <v>4623</v>
      </c>
      <c r="G2299" t="s">
        <v>340</v>
      </c>
      <c r="H2299" s="171">
        <v>654.64</v>
      </c>
    </row>
    <row r="2300" ht="28" spans="1:8">
      <c r="A2300" s="172" t="s">
        <v>4624</v>
      </c>
      <c r="B2300" s="172"/>
      <c r="C2300" s="172" t="s">
        <v>4625</v>
      </c>
      <c r="G2300" t="s">
        <v>340</v>
      </c>
      <c r="H2300" s="171">
        <v>686.04</v>
      </c>
    </row>
    <row r="2301" ht="28" spans="1:8">
      <c r="A2301" s="172" t="s">
        <v>4626</v>
      </c>
      <c r="B2301" s="172"/>
      <c r="C2301" s="172" t="s">
        <v>4627</v>
      </c>
      <c r="G2301" t="s">
        <v>340</v>
      </c>
      <c r="H2301" s="171">
        <v>3697.68</v>
      </c>
    </row>
    <row r="2302" ht="56" spans="1:8">
      <c r="A2302" s="172" t="s">
        <v>4628</v>
      </c>
      <c r="B2302" s="172"/>
      <c r="C2302" s="172" t="s">
        <v>4629</v>
      </c>
      <c r="G2302" t="s">
        <v>340</v>
      </c>
      <c r="H2302" s="171">
        <v>31711.86</v>
      </c>
    </row>
    <row r="2303" spans="1:3">
      <c r="A2303" s="172">
        <v>8995</v>
      </c>
      <c r="B2303" s="172"/>
      <c r="C2303" s="172" t="s">
        <v>4630</v>
      </c>
    </row>
    <row r="2304" spans="1:8">
      <c r="A2304" s="172" t="s">
        <v>4631</v>
      </c>
      <c r="B2304" s="172"/>
      <c r="C2304" s="172" t="s">
        <v>4632</v>
      </c>
      <c r="G2304" t="s">
        <v>340</v>
      </c>
      <c r="H2304" s="171">
        <v>1235.99</v>
      </c>
    </row>
    <row r="2305" spans="1:8">
      <c r="A2305" s="172" t="s">
        <v>4633</v>
      </c>
      <c r="B2305" s="172"/>
      <c r="C2305" s="172" t="s">
        <v>4634</v>
      </c>
      <c r="G2305" t="s">
        <v>340</v>
      </c>
      <c r="H2305" s="171">
        <v>1103.13</v>
      </c>
    </row>
    <row r="2306" spans="1:8">
      <c r="A2306" s="172" t="s">
        <v>4635</v>
      </c>
      <c r="B2306" s="172"/>
      <c r="C2306" s="172" t="s">
        <v>4636</v>
      </c>
      <c r="G2306" t="s">
        <v>340</v>
      </c>
      <c r="H2306" s="171">
        <v>1139.11</v>
      </c>
    </row>
    <row r="2307" spans="1:8">
      <c r="A2307" s="172" t="s">
        <v>4637</v>
      </c>
      <c r="B2307" s="172"/>
      <c r="C2307" s="172" t="s">
        <v>4638</v>
      </c>
      <c r="G2307" t="s">
        <v>340</v>
      </c>
      <c r="H2307" s="171">
        <v>1414.28</v>
      </c>
    </row>
    <row r="2308" spans="1:8">
      <c r="A2308" s="172" t="s">
        <v>4639</v>
      </c>
      <c r="B2308" s="172"/>
      <c r="C2308" s="172" t="s">
        <v>4640</v>
      </c>
      <c r="G2308" t="s">
        <v>340</v>
      </c>
      <c r="H2308" s="171">
        <v>7558.59</v>
      </c>
    </row>
    <row r="2309" spans="1:8">
      <c r="A2309" s="172" t="s">
        <v>4641</v>
      </c>
      <c r="B2309" s="172"/>
      <c r="C2309" s="172" t="s">
        <v>4642</v>
      </c>
      <c r="G2309" t="s">
        <v>340</v>
      </c>
      <c r="H2309" s="171">
        <v>1708.71</v>
      </c>
    </row>
    <row r="2310" spans="1:8">
      <c r="A2310" s="172" t="s">
        <v>4643</v>
      </c>
      <c r="B2310" s="172"/>
      <c r="C2310" s="172" t="s">
        <v>4644</v>
      </c>
      <c r="G2310" t="s">
        <v>340</v>
      </c>
      <c r="H2310" s="171">
        <v>1716.57</v>
      </c>
    </row>
    <row r="2311" spans="1:8">
      <c r="A2311" s="172" t="s">
        <v>4645</v>
      </c>
      <c r="B2311" s="172"/>
      <c r="C2311" s="172" t="s">
        <v>4646</v>
      </c>
      <c r="G2311" t="s">
        <v>340</v>
      </c>
      <c r="H2311" s="171">
        <v>1965.75</v>
      </c>
    </row>
    <row r="2312" spans="1:8">
      <c r="A2312" s="172" t="s">
        <v>4647</v>
      </c>
      <c r="B2312" s="172"/>
      <c r="C2312" s="172" t="s">
        <v>4648</v>
      </c>
      <c r="G2312" t="s">
        <v>340</v>
      </c>
      <c r="H2312" s="171">
        <v>4064.61</v>
      </c>
    </row>
    <row r="2313" spans="1:8">
      <c r="A2313" s="172" t="s">
        <v>4649</v>
      </c>
      <c r="B2313" s="172"/>
      <c r="C2313" s="172" t="s">
        <v>4650</v>
      </c>
      <c r="G2313" t="s">
        <v>340</v>
      </c>
      <c r="H2313" s="171">
        <v>5961.04</v>
      </c>
    </row>
    <row r="2314" spans="1:3">
      <c r="A2314" s="172">
        <v>8996</v>
      </c>
      <c r="B2314" s="172"/>
      <c r="C2314" s="172" t="s">
        <v>4651</v>
      </c>
    </row>
    <row r="2315" spans="1:8">
      <c r="A2315" s="172" t="s">
        <v>4652</v>
      </c>
      <c r="B2315" s="172"/>
      <c r="C2315" s="172" t="s">
        <v>4653</v>
      </c>
      <c r="G2315" t="s">
        <v>2225</v>
      </c>
      <c r="H2315" s="171">
        <v>88.79</v>
      </c>
    </row>
    <row r="2316" ht="28" spans="1:8">
      <c r="A2316" s="172" t="s">
        <v>4654</v>
      </c>
      <c r="B2316" s="172"/>
      <c r="C2316" s="172" t="s">
        <v>4655</v>
      </c>
      <c r="G2316" t="s">
        <v>340</v>
      </c>
      <c r="H2316" s="171">
        <v>136.59</v>
      </c>
    </row>
    <row r="2317" ht="28" spans="1:8">
      <c r="A2317" s="172" t="s">
        <v>4656</v>
      </c>
      <c r="B2317" s="172"/>
      <c r="C2317" s="172" t="s">
        <v>4657</v>
      </c>
      <c r="G2317" t="s">
        <v>340</v>
      </c>
      <c r="H2317" s="171">
        <v>300.48</v>
      </c>
    </row>
    <row r="2318" ht="28" spans="1:8">
      <c r="A2318" s="172" t="s">
        <v>4658</v>
      </c>
      <c r="B2318" s="172"/>
      <c r="C2318" s="172" t="s">
        <v>4659</v>
      </c>
      <c r="G2318" t="s">
        <v>340</v>
      </c>
      <c r="H2318" s="171">
        <v>283.59</v>
      </c>
    </row>
    <row r="2319" ht="28" spans="1:8">
      <c r="A2319" s="172" t="s">
        <v>4660</v>
      </c>
      <c r="B2319" s="172"/>
      <c r="C2319" s="172" t="s">
        <v>4661</v>
      </c>
      <c r="G2319" t="s">
        <v>340</v>
      </c>
      <c r="H2319" s="171">
        <v>102.45</v>
      </c>
    </row>
    <row r="2320" ht="28" spans="1:8">
      <c r="A2320" s="172" t="s">
        <v>4662</v>
      </c>
      <c r="B2320" s="172"/>
      <c r="C2320" s="172" t="s">
        <v>4663</v>
      </c>
      <c r="G2320" t="s">
        <v>340</v>
      </c>
      <c r="H2320" s="171">
        <v>316.42</v>
      </c>
    </row>
    <row r="2321" ht="28" spans="1:8">
      <c r="A2321" s="172" t="s">
        <v>4664</v>
      </c>
      <c r="B2321" s="172"/>
      <c r="C2321" s="172" t="s">
        <v>4665</v>
      </c>
      <c r="G2321" t="s">
        <v>340</v>
      </c>
      <c r="H2321" s="171">
        <v>94.67</v>
      </c>
    </row>
    <row r="2322" spans="1:3">
      <c r="A2322" s="172">
        <v>8997</v>
      </c>
      <c r="B2322" s="172"/>
      <c r="C2322" s="172" t="s">
        <v>4666</v>
      </c>
    </row>
    <row r="2323" ht="28" spans="1:8">
      <c r="A2323" s="172" t="s">
        <v>4667</v>
      </c>
      <c r="B2323" s="172"/>
      <c r="C2323" s="172" t="s">
        <v>4668</v>
      </c>
      <c r="G2323" t="s">
        <v>357</v>
      </c>
      <c r="H2323" s="171">
        <v>212.84</v>
      </c>
    </row>
    <row r="2324" ht="28" spans="1:8">
      <c r="A2324" s="172" t="s">
        <v>4669</v>
      </c>
      <c r="B2324" s="172"/>
      <c r="C2324" s="172" t="s">
        <v>4670</v>
      </c>
      <c r="G2324" t="s">
        <v>357</v>
      </c>
      <c r="H2324" s="171">
        <v>165.96</v>
      </c>
    </row>
    <row r="2325" spans="1:3">
      <c r="A2325" s="172">
        <v>8998</v>
      </c>
      <c r="B2325" s="172"/>
      <c r="C2325" s="172" t="s">
        <v>4671</v>
      </c>
    </row>
    <row r="2326" ht="28" spans="1:8">
      <c r="A2326" s="172" t="s">
        <v>4672</v>
      </c>
      <c r="B2326" s="172"/>
      <c r="C2326" s="172" t="s">
        <v>4673</v>
      </c>
      <c r="G2326" t="s">
        <v>340</v>
      </c>
      <c r="H2326" s="171">
        <v>3780.38</v>
      </c>
    </row>
    <row r="2327" ht="28" spans="1:8">
      <c r="A2327" s="172" t="s">
        <v>4674</v>
      </c>
      <c r="B2327" s="172"/>
      <c r="C2327" s="172" t="s">
        <v>4675</v>
      </c>
      <c r="G2327" t="s">
        <v>340</v>
      </c>
      <c r="H2327" s="171">
        <v>1985.51</v>
      </c>
    </row>
    <row r="2328" ht="28" spans="1:8">
      <c r="A2328" s="172" t="s">
        <v>4676</v>
      </c>
      <c r="B2328" s="172"/>
      <c r="C2328" s="172" t="s">
        <v>4677</v>
      </c>
      <c r="G2328" t="s">
        <v>340</v>
      </c>
      <c r="H2328" s="171">
        <v>3017.8</v>
      </c>
    </row>
    <row r="2329" ht="28" spans="1:8">
      <c r="A2329" s="172" t="s">
        <v>4678</v>
      </c>
      <c r="B2329" s="172"/>
      <c r="C2329" s="172" t="s">
        <v>4679</v>
      </c>
      <c r="G2329" t="s">
        <v>340</v>
      </c>
      <c r="H2329" s="171">
        <v>3477.55</v>
      </c>
    </row>
    <row r="2330" ht="28" spans="1:8">
      <c r="A2330" s="172" t="s">
        <v>4680</v>
      </c>
      <c r="B2330" s="172"/>
      <c r="C2330" s="172" t="s">
        <v>4681</v>
      </c>
      <c r="G2330" t="s">
        <v>340</v>
      </c>
      <c r="H2330" s="171">
        <v>4195.44</v>
      </c>
    </row>
    <row r="2331" spans="1:3">
      <c r="A2331" s="172">
        <v>8686</v>
      </c>
      <c r="B2331" s="172"/>
      <c r="C2331" s="172" t="s">
        <v>4682</v>
      </c>
    </row>
    <row r="2332" spans="1:3">
      <c r="A2332" s="172">
        <v>9000</v>
      </c>
      <c r="B2332" s="172"/>
      <c r="C2332" s="172" t="s">
        <v>4683</v>
      </c>
    </row>
    <row r="2333" ht="42" spans="1:8">
      <c r="A2333" s="172" t="s">
        <v>4684</v>
      </c>
      <c r="B2333" s="172"/>
      <c r="C2333" s="172" t="s">
        <v>4685</v>
      </c>
      <c r="G2333" t="s">
        <v>357</v>
      </c>
      <c r="H2333" s="171">
        <v>96.28</v>
      </c>
    </row>
    <row r="2334" ht="42" spans="1:8">
      <c r="A2334" s="172" t="s">
        <v>4686</v>
      </c>
      <c r="B2334" s="172"/>
      <c r="C2334" s="172" t="s">
        <v>4687</v>
      </c>
      <c r="G2334" t="s">
        <v>357</v>
      </c>
      <c r="H2334" s="171">
        <v>132.49</v>
      </c>
    </row>
    <row r="2335" ht="42" spans="1:8">
      <c r="A2335" s="172" t="s">
        <v>4688</v>
      </c>
      <c r="B2335" s="172"/>
      <c r="C2335" s="172" t="s">
        <v>4689</v>
      </c>
      <c r="G2335" t="s">
        <v>357</v>
      </c>
      <c r="H2335" s="171">
        <v>166.51</v>
      </c>
    </row>
    <row r="2336" ht="42" spans="1:8">
      <c r="A2336" s="172" t="s">
        <v>4690</v>
      </c>
      <c r="B2336" s="172"/>
      <c r="C2336" s="172" t="s">
        <v>4691</v>
      </c>
      <c r="G2336" t="s">
        <v>357</v>
      </c>
      <c r="H2336" s="171">
        <v>223.85</v>
      </c>
    </row>
    <row r="2337" ht="42" spans="1:8">
      <c r="A2337" s="172" t="s">
        <v>4692</v>
      </c>
      <c r="B2337" s="172"/>
      <c r="C2337" s="172" t="s">
        <v>4693</v>
      </c>
      <c r="G2337" t="s">
        <v>357</v>
      </c>
      <c r="H2337" s="171">
        <v>29.42</v>
      </c>
    </row>
    <row r="2338" spans="1:3">
      <c r="A2338" s="172">
        <v>9001</v>
      </c>
      <c r="B2338" s="172"/>
      <c r="C2338" s="172" t="s">
        <v>4694</v>
      </c>
    </row>
    <row r="2339" ht="42" spans="1:8">
      <c r="A2339" s="172" t="s">
        <v>4695</v>
      </c>
      <c r="B2339" s="172"/>
      <c r="C2339" s="172" t="s">
        <v>4696</v>
      </c>
      <c r="G2339" t="s">
        <v>357</v>
      </c>
      <c r="H2339" s="171">
        <v>69.74</v>
      </c>
    </row>
    <row r="2340" ht="42" spans="1:8">
      <c r="A2340" s="172" t="s">
        <v>4697</v>
      </c>
      <c r="B2340" s="172"/>
      <c r="C2340" s="172" t="s">
        <v>4698</v>
      </c>
      <c r="G2340" t="s">
        <v>357</v>
      </c>
      <c r="H2340" s="171">
        <v>119.08</v>
      </c>
    </row>
    <row r="2341" ht="42" spans="1:8">
      <c r="A2341" s="172" t="s">
        <v>4699</v>
      </c>
      <c r="B2341" s="172"/>
      <c r="C2341" s="172" t="s">
        <v>4700</v>
      </c>
      <c r="G2341" t="s">
        <v>357</v>
      </c>
      <c r="H2341" s="171">
        <v>90.49</v>
      </c>
    </row>
    <row r="2342" ht="42" spans="1:8">
      <c r="A2342" s="172" t="s">
        <v>4701</v>
      </c>
      <c r="B2342" s="172"/>
      <c r="C2342" s="172" t="s">
        <v>4702</v>
      </c>
      <c r="G2342" t="s">
        <v>357</v>
      </c>
      <c r="H2342" s="171">
        <v>147.75</v>
      </c>
    </row>
    <row r="2343" ht="56" spans="1:8">
      <c r="A2343" s="172" t="s">
        <v>4703</v>
      </c>
      <c r="B2343" s="172"/>
      <c r="C2343" s="172" t="s">
        <v>4704</v>
      </c>
      <c r="G2343" t="s">
        <v>357</v>
      </c>
      <c r="H2343" s="171">
        <v>292.36</v>
      </c>
    </row>
    <row r="2344" ht="42" spans="1:8">
      <c r="A2344" s="172" t="s">
        <v>4705</v>
      </c>
      <c r="B2344" s="172"/>
      <c r="C2344" s="172" t="s">
        <v>4706</v>
      </c>
      <c r="G2344" t="s">
        <v>357</v>
      </c>
      <c r="H2344" s="171">
        <v>160.17</v>
      </c>
    </row>
    <row r="2345" ht="42" spans="1:8">
      <c r="A2345" s="172" t="s">
        <v>4707</v>
      </c>
      <c r="B2345" s="172"/>
      <c r="C2345" s="172" t="s">
        <v>4708</v>
      </c>
      <c r="G2345" t="s">
        <v>357</v>
      </c>
      <c r="H2345" s="171">
        <v>120.2</v>
      </c>
    </row>
    <row r="2346" ht="56" spans="1:8">
      <c r="A2346" s="172" t="s">
        <v>4709</v>
      </c>
      <c r="B2346" s="172"/>
      <c r="C2346" s="172" t="s">
        <v>4710</v>
      </c>
      <c r="G2346" t="s">
        <v>357</v>
      </c>
      <c r="H2346" s="171">
        <v>365.48</v>
      </c>
    </row>
    <row r="2347" ht="42" spans="1:8">
      <c r="A2347" s="172" t="s">
        <v>4711</v>
      </c>
      <c r="B2347" s="172"/>
      <c r="C2347" s="172" t="s">
        <v>4712</v>
      </c>
      <c r="G2347" t="s">
        <v>357</v>
      </c>
      <c r="H2347" s="171">
        <v>233.29</v>
      </c>
    </row>
    <row r="2348" ht="42" spans="1:8">
      <c r="A2348" s="172" t="s">
        <v>4713</v>
      </c>
      <c r="B2348" s="172"/>
      <c r="C2348" s="172" t="s">
        <v>4714</v>
      </c>
      <c r="G2348" t="s">
        <v>357</v>
      </c>
      <c r="H2348" s="171">
        <v>466.72</v>
      </c>
    </row>
    <row r="2349" ht="56" spans="1:8">
      <c r="A2349" s="172" t="s">
        <v>4715</v>
      </c>
      <c r="B2349" s="172"/>
      <c r="C2349" s="172" t="s">
        <v>4716</v>
      </c>
      <c r="G2349" t="s">
        <v>357</v>
      </c>
      <c r="H2349" s="171">
        <v>307.15</v>
      </c>
    </row>
    <row r="2350" ht="42" spans="1:8">
      <c r="A2350" s="172" t="s">
        <v>4717</v>
      </c>
      <c r="B2350" s="172"/>
      <c r="C2350" s="172" t="s">
        <v>4718</v>
      </c>
      <c r="G2350" t="s">
        <v>357</v>
      </c>
      <c r="H2350" s="171">
        <v>174.96</v>
      </c>
    </row>
    <row r="2351" ht="42" spans="1:8">
      <c r="A2351" s="172" t="s">
        <v>4719</v>
      </c>
      <c r="B2351" s="172"/>
      <c r="C2351" s="172" t="s">
        <v>4720</v>
      </c>
      <c r="G2351" t="s">
        <v>357</v>
      </c>
      <c r="H2351" s="171">
        <v>134.99</v>
      </c>
    </row>
    <row r="2352" ht="56" spans="1:8">
      <c r="A2352" s="172" t="s">
        <v>4721</v>
      </c>
      <c r="B2352" s="172"/>
      <c r="C2352" s="172" t="s">
        <v>4722</v>
      </c>
      <c r="G2352" t="s">
        <v>357</v>
      </c>
      <c r="H2352" s="171">
        <v>380.27</v>
      </c>
    </row>
    <row r="2353" ht="42" spans="1:8">
      <c r="A2353" s="172" t="s">
        <v>4723</v>
      </c>
      <c r="B2353" s="172"/>
      <c r="C2353" s="172" t="s">
        <v>4724</v>
      </c>
      <c r="G2353" t="s">
        <v>357</v>
      </c>
      <c r="H2353" s="171">
        <v>248.08</v>
      </c>
    </row>
    <row r="2354" ht="42" spans="1:8">
      <c r="A2354" s="172" t="s">
        <v>4725</v>
      </c>
      <c r="B2354" s="172"/>
      <c r="C2354" s="172" t="s">
        <v>4726</v>
      </c>
      <c r="G2354" t="s">
        <v>357</v>
      </c>
      <c r="H2354" s="171">
        <v>208.11</v>
      </c>
    </row>
    <row r="2355" ht="42" spans="1:8">
      <c r="A2355" s="172" t="s">
        <v>4727</v>
      </c>
      <c r="B2355" s="172"/>
      <c r="C2355" s="172" t="s">
        <v>4728</v>
      </c>
      <c r="G2355" t="s">
        <v>357</v>
      </c>
      <c r="H2355" s="171">
        <v>272.28</v>
      </c>
    </row>
    <row r="2356" ht="42" spans="1:8">
      <c r="A2356" s="172" t="s">
        <v>4729</v>
      </c>
      <c r="B2356" s="172"/>
      <c r="C2356" s="172" t="s">
        <v>4730</v>
      </c>
      <c r="G2356" t="s">
        <v>357</v>
      </c>
      <c r="H2356" s="171">
        <v>352.05</v>
      </c>
    </row>
    <row r="2357" ht="42" spans="1:8">
      <c r="A2357" s="172" t="s">
        <v>4731</v>
      </c>
      <c r="B2357" s="172"/>
      <c r="C2357" s="172" t="s">
        <v>4732</v>
      </c>
      <c r="G2357" t="s">
        <v>357</v>
      </c>
      <c r="H2357" s="171">
        <v>458.7</v>
      </c>
    </row>
    <row r="2358" ht="42" spans="1:8">
      <c r="A2358" s="172" t="s">
        <v>4733</v>
      </c>
      <c r="B2358" s="172"/>
      <c r="C2358" s="172" t="s">
        <v>4734</v>
      </c>
      <c r="G2358" t="s">
        <v>357</v>
      </c>
      <c r="H2358" s="171">
        <v>588.59</v>
      </c>
    </row>
    <row r="2359" ht="42" spans="1:8">
      <c r="A2359" s="172" t="s">
        <v>4735</v>
      </c>
      <c r="B2359" s="172"/>
      <c r="C2359" s="172" t="s">
        <v>4736</v>
      </c>
      <c r="G2359" t="s">
        <v>357</v>
      </c>
      <c r="H2359" s="171">
        <v>875.59</v>
      </c>
    </row>
    <row r="2360" ht="42" spans="1:8">
      <c r="A2360" s="172" t="s">
        <v>4737</v>
      </c>
      <c r="B2360" s="172"/>
      <c r="C2360" s="172" t="s">
        <v>4738</v>
      </c>
      <c r="G2360" t="s">
        <v>357</v>
      </c>
      <c r="H2360" s="171">
        <v>1058.99</v>
      </c>
    </row>
    <row r="2361" spans="1:3">
      <c r="A2361" s="172">
        <v>9002</v>
      </c>
      <c r="B2361" s="172"/>
      <c r="C2361" s="172" t="s">
        <v>4739</v>
      </c>
    </row>
    <row r="2362" ht="28" spans="1:8">
      <c r="A2362" s="172" t="s">
        <v>4740</v>
      </c>
      <c r="B2362" s="172"/>
      <c r="C2362" s="172" t="s">
        <v>4741</v>
      </c>
      <c r="G2362" t="s">
        <v>357</v>
      </c>
      <c r="H2362" s="171">
        <v>31.97</v>
      </c>
    </row>
    <row r="2363" ht="28" spans="1:8">
      <c r="A2363" s="172" t="s">
        <v>4742</v>
      </c>
      <c r="B2363" s="172"/>
      <c r="C2363" s="172" t="s">
        <v>4743</v>
      </c>
      <c r="G2363" t="s">
        <v>357</v>
      </c>
      <c r="H2363" s="171">
        <v>60.79</v>
      </c>
    </row>
    <row r="2364" ht="28" spans="1:8">
      <c r="A2364" s="172" t="s">
        <v>4744</v>
      </c>
      <c r="B2364" s="172"/>
      <c r="C2364" s="172" t="s">
        <v>4745</v>
      </c>
      <c r="G2364" t="s">
        <v>357</v>
      </c>
      <c r="H2364" s="171">
        <v>129.22</v>
      </c>
    </row>
    <row r="2365" ht="28" spans="1:8">
      <c r="A2365" s="172" t="s">
        <v>4746</v>
      </c>
      <c r="B2365" s="172"/>
      <c r="C2365" s="172" t="s">
        <v>4747</v>
      </c>
      <c r="G2365" t="s">
        <v>357</v>
      </c>
      <c r="H2365" s="171">
        <v>22.72</v>
      </c>
    </row>
    <row r="2366" ht="28" spans="1:8">
      <c r="A2366" s="172" t="s">
        <v>4748</v>
      </c>
      <c r="B2366" s="172"/>
      <c r="C2366" s="172" t="s">
        <v>4749</v>
      </c>
      <c r="G2366" t="s">
        <v>357</v>
      </c>
      <c r="H2366" s="171">
        <v>31.2</v>
      </c>
    </row>
    <row r="2367" spans="1:3">
      <c r="A2367" s="172">
        <v>9003</v>
      </c>
      <c r="B2367" s="172"/>
      <c r="C2367" s="172" t="s">
        <v>4750</v>
      </c>
    </row>
    <row r="2368" ht="28" spans="1:8">
      <c r="A2368" s="172" t="s">
        <v>4751</v>
      </c>
      <c r="B2368" s="172"/>
      <c r="C2368" s="172" t="s">
        <v>4752</v>
      </c>
      <c r="G2368" t="s">
        <v>357</v>
      </c>
      <c r="H2368" s="171">
        <v>13.03</v>
      </c>
    </row>
    <row r="2369" ht="28" spans="1:8">
      <c r="A2369" s="172" t="s">
        <v>4753</v>
      </c>
      <c r="B2369" s="172"/>
      <c r="C2369" s="172" t="s">
        <v>4754</v>
      </c>
      <c r="G2369" t="s">
        <v>357</v>
      </c>
      <c r="H2369" s="171">
        <v>22.3</v>
      </c>
    </row>
    <row r="2370" ht="28" spans="1:8">
      <c r="A2370" s="172" t="s">
        <v>4755</v>
      </c>
      <c r="B2370" s="172"/>
      <c r="C2370" s="172" t="s">
        <v>4756</v>
      </c>
      <c r="G2370" t="s">
        <v>357</v>
      </c>
      <c r="H2370" s="171">
        <v>63.65</v>
      </c>
    </row>
    <row r="2371" ht="28" spans="1:8">
      <c r="A2371" s="172" t="s">
        <v>4757</v>
      </c>
      <c r="B2371" s="172"/>
      <c r="C2371" s="172" t="s">
        <v>4758</v>
      </c>
      <c r="G2371" t="s">
        <v>357</v>
      </c>
      <c r="H2371" s="171">
        <v>8.86</v>
      </c>
    </row>
    <row r="2372" spans="1:3">
      <c r="A2372" s="172">
        <v>9004</v>
      </c>
      <c r="B2372" s="172"/>
      <c r="C2372" s="172" t="s">
        <v>4759</v>
      </c>
    </row>
    <row r="2373" ht="28" spans="1:8">
      <c r="A2373" s="172" t="s">
        <v>4760</v>
      </c>
      <c r="B2373" s="172"/>
      <c r="C2373" s="172" t="s">
        <v>4761</v>
      </c>
      <c r="G2373" t="s">
        <v>357</v>
      </c>
      <c r="H2373" s="171">
        <v>52.46</v>
      </c>
    </row>
    <row r="2374" ht="28" spans="1:8">
      <c r="A2374" s="172" t="s">
        <v>4762</v>
      </c>
      <c r="B2374" s="172"/>
      <c r="C2374" s="172" t="s">
        <v>4763</v>
      </c>
      <c r="G2374" t="s">
        <v>357</v>
      </c>
      <c r="H2374" s="171">
        <v>102.83</v>
      </c>
    </row>
    <row r="2375" ht="28" spans="1:8">
      <c r="A2375" s="172" t="s">
        <v>4764</v>
      </c>
      <c r="B2375" s="172"/>
      <c r="C2375" s="172" t="s">
        <v>4765</v>
      </c>
      <c r="G2375" t="s">
        <v>357</v>
      </c>
      <c r="H2375" s="171">
        <v>117.24</v>
      </c>
    </row>
    <row r="2376" ht="28" spans="1:8">
      <c r="A2376" s="172" t="s">
        <v>4766</v>
      </c>
      <c r="B2376" s="172"/>
      <c r="C2376" s="172" t="s">
        <v>4767</v>
      </c>
      <c r="G2376" t="s">
        <v>357</v>
      </c>
      <c r="H2376" s="171">
        <v>160.26</v>
      </c>
    </row>
    <row r="2377" ht="28" spans="1:8">
      <c r="A2377" s="172" t="s">
        <v>4768</v>
      </c>
      <c r="B2377" s="172"/>
      <c r="C2377" s="172" t="s">
        <v>4769</v>
      </c>
      <c r="G2377" t="s">
        <v>357</v>
      </c>
      <c r="H2377" s="171">
        <v>196.29</v>
      </c>
    </row>
    <row r="2378" spans="1:3">
      <c r="A2378" s="172">
        <v>9005</v>
      </c>
      <c r="B2378" s="172"/>
      <c r="C2378" s="172" t="s">
        <v>4770</v>
      </c>
    </row>
    <row r="2379" ht="28" spans="1:8">
      <c r="A2379" s="172" t="s">
        <v>4771</v>
      </c>
      <c r="B2379" s="172"/>
      <c r="C2379" s="172" t="s">
        <v>4772</v>
      </c>
      <c r="G2379" t="s">
        <v>357</v>
      </c>
      <c r="H2379" s="171">
        <v>690.68</v>
      </c>
    </row>
    <row r="2380" ht="28" spans="1:8">
      <c r="A2380" s="172" t="s">
        <v>4773</v>
      </c>
      <c r="B2380" s="172"/>
      <c r="C2380" s="172" t="s">
        <v>4774</v>
      </c>
      <c r="G2380" t="s">
        <v>357</v>
      </c>
      <c r="H2380" s="171">
        <v>741.12</v>
      </c>
    </row>
    <row r="2381" ht="28" spans="1:8">
      <c r="A2381" s="172" t="s">
        <v>4775</v>
      </c>
      <c r="B2381" s="172"/>
      <c r="C2381" s="172" t="s">
        <v>4776</v>
      </c>
      <c r="G2381" t="s">
        <v>357</v>
      </c>
      <c r="H2381" s="171">
        <v>1086.2</v>
      </c>
    </row>
    <row r="2382" ht="28" spans="1:8">
      <c r="A2382" s="172" t="s">
        <v>4777</v>
      </c>
      <c r="B2382" s="172"/>
      <c r="C2382" s="172" t="s">
        <v>4778</v>
      </c>
      <c r="G2382" t="s">
        <v>357</v>
      </c>
      <c r="H2382" s="171">
        <v>198.59</v>
      </c>
    </row>
    <row r="2383" ht="28" spans="1:8">
      <c r="A2383" s="172" t="s">
        <v>4779</v>
      </c>
      <c r="B2383" s="172"/>
      <c r="C2383" s="172" t="s">
        <v>4780</v>
      </c>
      <c r="G2383" t="s">
        <v>357</v>
      </c>
      <c r="H2383" s="171">
        <v>236.57</v>
      </c>
    </row>
    <row r="2384" ht="28" spans="1:8">
      <c r="A2384" s="172" t="s">
        <v>4781</v>
      </c>
      <c r="B2384" s="172"/>
      <c r="C2384" s="172" t="s">
        <v>4782</v>
      </c>
      <c r="G2384" t="s">
        <v>357</v>
      </c>
      <c r="H2384" s="171">
        <v>317.94</v>
      </c>
    </row>
    <row r="2385" ht="28" spans="1:8">
      <c r="A2385" s="172" t="s">
        <v>4783</v>
      </c>
      <c r="B2385" s="172"/>
      <c r="C2385" s="172" t="s">
        <v>4784</v>
      </c>
      <c r="G2385" t="s">
        <v>357</v>
      </c>
      <c r="H2385" s="171">
        <v>414.85</v>
      </c>
    </row>
    <row r="2386" spans="1:3">
      <c r="A2386" s="172">
        <v>9006</v>
      </c>
      <c r="B2386" s="172"/>
      <c r="C2386" s="172" t="s">
        <v>4785</v>
      </c>
    </row>
    <row r="2387" spans="1:8">
      <c r="A2387" s="172" t="s">
        <v>4786</v>
      </c>
      <c r="B2387" s="172"/>
      <c r="C2387" s="172" t="s">
        <v>4787</v>
      </c>
      <c r="G2387" t="s">
        <v>357</v>
      </c>
      <c r="H2387" s="171">
        <v>7763.37</v>
      </c>
    </row>
    <row r="2388" spans="1:8">
      <c r="A2388" s="172" t="s">
        <v>4788</v>
      </c>
      <c r="B2388" s="172"/>
      <c r="C2388" s="172" t="s">
        <v>4789</v>
      </c>
      <c r="G2388" t="s">
        <v>357</v>
      </c>
      <c r="H2388" s="171">
        <v>8059.51</v>
      </c>
    </row>
    <row r="2389" spans="1:8">
      <c r="A2389" s="172" t="s">
        <v>4790</v>
      </c>
      <c r="B2389" s="172"/>
      <c r="C2389" s="172" t="s">
        <v>4791</v>
      </c>
      <c r="G2389" t="s">
        <v>357</v>
      </c>
      <c r="H2389" s="171">
        <v>8355.05</v>
      </c>
    </row>
    <row r="2390" spans="1:8">
      <c r="A2390" s="172" t="s">
        <v>4792</v>
      </c>
      <c r="B2390" s="172"/>
      <c r="C2390" s="172" t="s">
        <v>4793</v>
      </c>
      <c r="G2390" t="s">
        <v>357</v>
      </c>
      <c r="H2390" s="171">
        <v>8657.7</v>
      </c>
    </row>
    <row r="2391" spans="1:8">
      <c r="A2391" s="172" t="s">
        <v>4794</v>
      </c>
      <c r="B2391" s="172"/>
      <c r="C2391" s="172" t="s">
        <v>4795</v>
      </c>
      <c r="G2391" t="s">
        <v>357</v>
      </c>
      <c r="H2391" s="171">
        <v>11987.4</v>
      </c>
    </row>
    <row r="2392" spans="1:8">
      <c r="A2392" s="172" t="s">
        <v>4796</v>
      </c>
      <c r="B2392" s="172"/>
      <c r="C2392" s="172" t="s">
        <v>4797</v>
      </c>
      <c r="G2392" t="s">
        <v>357</v>
      </c>
      <c r="H2392" s="171">
        <v>12359.34</v>
      </c>
    </row>
    <row r="2393" spans="1:8">
      <c r="A2393" s="172" t="s">
        <v>4798</v>
      </c>
      <c r="B2393" s="172"/>
      <c r="C2393" s="172" t="s">
        <v>4799</v>
      </c>
      <c r="G2393" t="s">
        <v>357</v>
      </c>
      <c r="H2393" s="171">
        <v>12719.08</v>
      </c>
    </row>
    <row r="2394" spans="1:8">
      <c r="A2394" s="172" t="s">
        <v>4800</v>
      </c>
      <c r="B2394" s="172"/>
      <c r="C2394" s="172" t="s">
        <v>4801</v>
      </c>
      <c r="G2394" t="s">
        <v>357</v>
      </c>
      <c r="H2394" s="171">
        <v>13108.96</v>
      </c>
    </row>
    <row r="2395" spans="1:8">
      <c r="A2395" s="172" t="s">
        <v>4802</v>
      </c>
      <c r="B2395" s="172"/>
      <c r="C2395" s="172" t="s">
        <v>4803</v>
      </c>
      <c r="G2395" t="s">
        <v>357</v>
      </c>
      <c r="H2395" s="171">
        <v>13545.76</v>
      </c>
    </row>
    <row r="2396" spans="1:8">
      <c r="A2396" s="172" t="s">
        <v>4804</v>
      </c>
      <c r="B2396" s="172"/>
      <c r="C2396" s="172" t="s">
        <v>4805</v>
      </c>
      <c r="G2396" t="s">
        <v>357</v>
      </c>
      <c r="H2396" s="171">
        <v>14000.47</v>
      </c>
    </row>
    <row r="2397" spans="1:8">
      <c r="A2397" s="172" t="s">
        <v>4806</v>
      </c>
      <c r="B2397" s="172"/>
      <c r="C2397" s="172" t="s">
        <v>4807</v>
      </c>
      <c r="G2397" t="s">
        <v>357</v>
      </c>
      <c r="H2397" s="171">
        <v>14425.63</v>
      </c>
    </row>
    <row r="2398" spans="1:8">
      <c r="A2398" s="172" t="s">
        <v>4808</v>
      </c>
      <c r="B2398" s="172"/>
      <c r="C2398" s="172" t="s">
        <v>4809</v>
      </c>
      <c r="G2398" t="s">
        <v>357</v>
      </c>
      <c r="H2398" s="171">
        <v>14972.16</v>
      </c>
    </row>
    <row r="2399" spans="1:8">
      <c r="A2399" s="172" t="s">
        <v>4810</v>
      </c>
      <c r="B2399" s="172"/>
      <c r="C2399" s="172" t="s">
        <v>4811</v>
      </c>
      <c r="G2399" t="s">
        <v>357</v>
      </c>
      <c r="H2399" s="171">
        <v>15384.87</v>
      </c>
    </row>
    <row r="2400" spans="1:8">
      <c r="A2400" s="172" t="s">
        <v>4812</v>
      </c>
      <c r="B2400" s="172"/>
      <c r="C2400" s="172" t="s">
        <v>4813</v>
      </c>
      <c r="G2400" t="s">
        <v>357</v>
      </c>
      <c r="H2400" s="171">
        <v>15840.16</v>
      </c>
    </row>
    <row r="2401" spans="1:8">
      <c r="A2401" s="172" t="s">
        <v>4814</v>
      </c>
      <c r="B2401" s="172"/>
      <c r="C2401" s="172" t="s">
        <v>4815</v>
      </c>
      <c r="G2401" t="s">
        <v>357</v>
      </c>
      <c r="H2401" s="171">
        <v>16301.1</v>
      </c>
    </row>
    <row r="2402" spans="1:8">
      <c r="A2402" s="172" t="s">
        <v>4816</v>
      </c>
      <c r="B2402" s="172"/>
      <c r="C2402" s="172" t="s">
        <v>4817</v>
      </c>
      <c r="G2402" t="s">
        <v>357</v>
      </c>
      <c r="H2402" s="171">
        <v>16690.99</v>
      </c>
    </row>
    <row r="2403" spans="1:8">
      <c r="A2403" s="172" t="s">
        <v>4818</v>
      </c>
      <c r="B2403" s="172"/>
      <c r="C2403" s="172" t="s">
        <v>4819</v>
      </c>
      <c r="G2403" t="s">
        <v>357</v>
      </c>
      <c r="H2403" s="171">
        <v>17105.59</v>
      </c>
    </row>
    <row r="2404" spans="1:8">
      <c r="A2404" s="172" t="s">
        <v>4820</v>
      </c>
      <c r="B2404" s="172"/>
      <c r="C2404" s="172" t="s">
        <v>4821</v>
      </c>
      <c r="G2404" t="s">
        <v>357</v>
      </c>
      <c r="H2404" s="171">
        <v>17495.14</v>
      </c>
    </row>
    <row r="2405" spans="1:8">
      <c r="A2405" s="172" t="s">
        <v>4822</v>
      </c>
      <c r="B2405" s="172"/>
      <c r="C2405" s="172" t="s">
        <v>4823</v>
      </c>
      <c r="G2405" t="s">
        <v>357</v>
      </c>
      <c r="H2405" s="171">
        <v>17886.98</v>
      </c>
    </row>
    <row r="2406" spans="1:8">
      <c r="A2406" s="172" t="s">
        <v>4824</v>
      </c>
      <c r="B2406" s="172"/>
      <c r="C2406" s="172" t="s">
        <v>4825</v>
      </c>
      <c r="G2406" t="s">
        <v>2225</v>
      </c>
      <c r="H2406" s="171">
        <v>1816.49</v>
      </c>
    </row>
    <row r="2407" spans="1:8">
      <c r="A2407" s="172" t="s">
        <v>4826</v>
      </c>
      <c r="B2407" s="172"/>
      <c r="C2407" s="172" t="s">
        <v>4827</v>
      </c>
      <c r="G2407" t="s">
        <v>2225</v>
      </c>
      <c r="H2407" s="171">
        <v>2455.05</v>
      </c>
    </row>
    <row r="2408" spans="1:8">
      <c r="A2408" s="172" t="s">
        <v>4828</v>
      </c>
      <c r="B2408" s="172"/>
      <c r="C2408" s="172" t="s">
        <v>4829</v>
      </c>
      <c r="G2408" t="s">
        <v>2225</v>
      </c>
      <c r="H2408" s="171">
        <v>2611.6</v>
      </c>
    </row>
    <row r="2409" spans="1:8">
      <c r="A2409" s="172" t="s">
        <v>4830</v>
      </c>
      <c r="B2409" s="172"/>
      <c r="C2409" s="172" t="s">
        <v>4831</v>
      </c>
      <c r="G2409" t="s">
        <v>2225</v>
      </c>
      <c r="H2409" s="171">
        <v>3249.99</v>
      </c>
    </row>
    <row r="2410" spans="1:8">
      <c r="A2410" s="172" t="s">
        <v>4832</v>
      </c>
      <c r="B2410" s="172"/>
      <c r="C2410" s="172" t="s">
        <v>4833</v>
      </c>
      <c r="G2410" t="s">
        <v>2225</v>
      </c>
      <c r="H2410" s="171">
        <v>3622.98</v>
      </c>
    </row>
    <row r="2411" spans="1:8">
      <c r="A2411" s="172" t="s">
        <v>4834</v>
      </c>
      <c r="B2411" s="172"/>
      <c r="C2411" s="172" t="s">
        <v>4835</v>
      </c>
      <c r="G2411" t="s">
        <v>2225</v>
      </c>
      <c r="H2411" s="171">
        <v>1164.7</v>
      </c>
    </row>
    <row r="2412" spans="1:8">
      <c r="A2412" s="172" t="s">
        <v>4836</v>
      </c>
      <c r="B2412" s="172"/>
      <c r="C2412" s="172" t="s">
        <v>4837</v>
      </c>
      <c r="G2412" t="s">
        <v>2225</v>
      </c>
      <c r="H2412" s="171">
        <v>1296.28</v>
      </c>
    </row>
    <row r="2413" spans="1:8">
      <c r="A2413" s="172" t="s">
        <v>4838</v>
      </c>
      <c r="B2413" s="172"/>
      <c r="C2413" s="172" t="s">
        <v>4839</v>
      </c>
      <c r="G2413" t="s">
        <v>2225</v>
      </c>
      <c r="H2413" s="171">
        <v>1412.84</v>
      </c>
    </row>
    <row r="2414" spans="1:8">
      <c r="A2414" s="172" t="s">
        <v>4840</v>
      </c>
      <c r="B2414" s="172"/>
      <c r="C2414" s="172" t="s">
        <v>4841</v>
      </c>
      <c r="G2414" t="s">
        <v>2225</v>
      </c>
      <c r="H2414" s="171">
        <v>1534.12</v>
      </c>
    </row>
    <row r="2415" spans="1:8">
      <c r="A2415" s="172" t="s">
        <v>4842</v>
      </c>
      <c r="B2415" s="172"/>
      <c r="C2415" s="172" t="s">
        <v>4843</v>
      </c>
      <c r="G2415" t="s">
        <v>2225</v>
      </c>
      <c r="H2415" s="171">
        <v>1668.98</v>
      </c>
    </row>
    <row r="2416" spans="1:3">
      <c r="A2416" s="172">
        <v>9007</v>
      </c>
      <c r="B2416" s="172"/>
      <c r="C2416" s="172" t="s">
        <v>4844</v>
      </c>
    </row>
    <row r="2417" spans="1:8">
      <c r="A2417" s="172" t="s">
        <v>4845</v>
      </c>
      <c r="B2417" s="172"/>
      <c r="C2417" s="172" t="s">
        <v>4846</v>
      </c>
      <c r="G2417" t="s">
        <v>357</v>
      </c>
      <c r="H2417" s="171">
        <v>856.84</v>
      </c>
    </row>
    <row r="2418" spans="1:8">
      <c r="A2418" s="172" t="s">
        <v>4847</v>
      </c>
      <c r="B2418" s="172"/>
      <c r="C2418" s="172" t="s">
        <v>4848</v>
      </c>
      <c r="G2418" t="s">
        <v>357</v>
      </c>
      <c r="H2418" s="171">
        <v>362.93</v>
      </c>
    </row>
    <row r="2419" spans="1:3">
      <c r="A2419" s="172">
        <v>9008</v>
      </c>
      <c r="B2419" s="172"/>
      <c r="C2419" s="172" t="s">
        <v>4849</v>
      </c>
    </row>
    <row r="2420" spans="1:8">
      <c r="A2420" s="172" t="s">
        <v>4850</v>
      </c>
      <c r="B2420" s="172"/>
      <c r="C2420" s="172" t="s">
        <v>4851</v>
      </c>
      <c r="G2420" t="s">
        <v>2225</v>
      </c>
      <c r="H2420" s="171">
        <v>2972.86</v>
      </c>
    </row>
    <row r="2421" spans="1:8">
      <c r="A2421" s="172" t="s">
        <v>4852</v>
      </c>
      <c r="B2421" s="172"/>
      <c r="C2421" s="172" t="s">
        <v>4853</v>
      </c>
      <c r="G2421" t="s">
        <v>2225</v>
      </c>
      <c r="H2421" s="171">
        <v>3575.85</v>
      </c>
    </row>
    <row r="2422" spans="1:8">
      <c r="A2422" s="172" t="s">
        <v>4854</v>
      </c>
      <c r="B2422" s="172"/>
      <c r="C2422" s="172" t="s">
        <v>4855</v>
      </c>
      <c r="G2422" t="s">
        <v>2225</v>
      </c>
      <c r="H2422" s="171">
        <v>3850.41</v>
      </c>
    </row>
    <row r="2423" spans="1:8">
      <c r="A2423" s="172" t="s">
        <v>4856</v>
      </c>
      <c r="B2423" s="172"/>
      <c r="C2423" s="172" t="s">
        <v>4857</v>
      </c>
      <c r="G2423" t="s">
        <v>2225</v>
      </c>
      <c r="H2423" s="171">
        <v>4173.76</v>
      </c>
    </row>
    <row r="2424" spans="1:8">
      <c r="A2424" s="172" t="s">
        <v>4858</v>
      </c>
      <c r="B2424" s="172"/>
      <c r="C2424" s="172" t="s">
        <v>4859</v>
      </c>
      <c r="G2424" t="s">
        <v>2225</v>
      </c>
      <c r="H2424" s="171">
        <v>4834.3</v>
      </c>
    </row>
    <row r="2425" spans="1:8">
      <c r="A2425" s="172" t="s">
        <v>4860</v>
      </c>
      <c r="B2425" s="172"/>
      <c r="C2425" s="172" t="s">
        <v>4861</v>
      </c>
      <c r="G2425" t="s">
        <v>2225</v>
      </c>
      <c r="H2425" s="171">
        <v>2012.86</v>
      </c>
    </row>
    <row r="2426" spans="1:8">
      <c r="A2426" s="172" t="s">
        <v>4862</v>
      </c>
      <c r="B2426" s="172"/>
      <c r="C2426" s="172" t="s">
        <v>4863</v>
      </c>
      <c r="G2426" t="s">
        <v>2225</v>
      </c>
      <c r="H2426" s="171">
        <v>2117.66</v>
      </c>
    </row>
    <row r="2427" spans="1:8">
      <c r="A2427" s="172" t="s">
        <v>4864</v>
      </c>
      <c r="B2427" s="172"/>
      <c r="C2427" s="172" t="s">
        <v>4865</v>
      </c>
      <c r="G2427" t="s">
        <v>2225</v>
      </c>
      <c r="H2427" s="171">
        <v>2203.01</v>
      </c>
    </row>
    <row r="2428" spans="1:8">
      <c r="A2428" s="172" t="s">
        <v>4866</v>
      </c>
      <c r="B2428" s="172"/>
      <c r="C2428" s="172" t="s">
        <v>4867</v>
      </c>
      <c r="G2428" t="s">
        <v>2225</v>
      </c>
      <c r="H2428" s="171">
        <v>2489.53</v>
      </c>
    </row>
    <row r="2429" spans="1:8">
      <c r="A2429" s="172" t="s">
        <v>4868</v>
      </c>
      <c r="B2429" s="172"/>
      <c r="C2429" s="172" t="s">
        <v>4869</v>
      </c>
      <c r="G2429" t="s">
        <v>2225</v>
      </c>
      <c r="H2429" s="171">
        <v>2723.19</v>
      </c>
    </row>
    <row r="2430" spans="1:8">
      <c r="A2430" s="172" t="s">
        <v>4870</v>
      </c>
      <c r="B2430" s="172"/>
      <c r="C2430" s="172" t="s">
        <v>4871</v>
      </c>
      <c r="G2430" t="s">
        <v>2225</v>
      </c>
      <c r="H2430" s="171">
        <v>3693.22</v>
      </c>
    </row>
    <row r="2431" spans="1:8">
      <c r="A2431" s="172" t="s">
        <v>4872</v>
      </c>
      <c r="B2431" s="172"/>
      <c r="C2431" s="172" t="s">
        <v>4873</v>
      </c>
      <c r="G2431" t="s">
        <v>2225</v>
      </c>
      <c r="H2431" s="171">
        <v>4021.59</v>
      </c>
    </row>
    <row r="2432" spans="1:8">
      <c r="A2432" s="172" t="s">
        <v>4874</v>
      </c>
      <c r="B2432" s="172"/>
      <c r="C2432" s="172" t="s">
        <v>4875</v>
      </c>
      <c r="G2432" t="s">
        <v>2225</v>
      </c>
      <c r="H2432" s="171">
        <v>4348.78</v>
      </c>
    </row>
    <row r="2433" spans="1:8">
      <c r="A2433" s="172" t="s">
        <v>4876</v>
      </c>
      <c r="B2433" s="172"/>
      <c r="C2433" s="172" t="s">
        <v>4877</v>
      </c>
      <c r="G2433" t="s">
        <v>2225</v>
      </c>
      <c r="H2433" s="171">
        <v>4702.95</v>
      </c>
    </row>
    <row r="2434" spans="1:8">
      <c r="A2434" s="172" t="s">
        <v>4878</v>
      </c>
      <c r="B2434" s="172"/>
      <c r="C2434" s="172" t="s">
        <v>4879</v>
      </c>
      <c r="G2434" t="s">
        <v>2225</v>
      </c>
      <c r="H2434" s="171">
        <v>5453.42</v>
      </c>
    </row>
    <row r="2435" spans="1:8">
      <c r="A2435" s="172" t="s">
        <v>4880</v>
      </c>
      <c r="B2435" s="172"/>
      <c r="C2435" s="172" t="s">
        <v>4881</v>
      </c>
      <c r="G2435" t="s">
        <v>2225</v>
      </c>
      <c r="H2435" s="171">
        <v>2489.07</v>
      </c>
    </row>
    <row r="2436" spans="1:8">
      <c r="A2436" s="172" t="s">
        <v>4882</v>
      </c>
      <c r="B2436" s="172"/>
      <c r="C2436" s="172" t="s">
        <v>4883</v>
      </c>
      <c r="G2436" t="s">
        <v>2225</v>
      </c>
      <c r="H2436" s="171">
        <v>2711.67</v>
      </c>
    </row>
    <row r="2437" spans="1:8">
      <c r="A2437" s="172" t="s">
        <v>4884</v>
      </c>
      <c r="B2437" s="172"/>
      <c r="C2437" s="172" t="s">
        <v>4885</v>
      </c>
      <c r="G2437" t="s">
        <v>2225</v>
      </c>
      <c r="H2437" s="171">
        <v>2826.05</v>
      </c>
    </row>
    <row r="2438" spans="1:8">
      <c r="A2438" s="172" t="s">
        <v>4886</v>
      </c>
      <c r="B2438" s="172"/>
      <c r="C2438" s="172" t="s">
        <v>4887</v>
      </c>
      <c r="G2438" t="s">
        <v>2225</v>
      </c>
      <c r="H2438" s="171">
        <v>2926.22</v>
      </c>
    </row>
    <row r="2439" spans="1:8">
      <c r="A2439" s="172" t="s">
        <v>4888</v>
      </c>
      <c r="B2439" s="172"/>
      <c r="C2439" s="172" t="s">
        <v>4889</v>
      </c>
      <c r="G2439" t="s">
        <v>2225</v>
      </c>
      <c r="H2439" s="171">
        <v>3337.71</v>
      </c>
    </row>
    <row r="2440" spans="1:8">
      <c r="A2440" s="172" t="s">
        <v>4890</v>
      </c>
      <c r="B2440" s="172"/>
      <c r="C2440" s="172" t="s">
        <v>4891</v>
      </c>
      <c r="G2440" t="s">
        <v>2225</v>
      </c>
      <c r="H2440" s="171">
        <v>4252.88</v>
      </c>
    </row>
    <row r="2441" spans="1:8">
      <c r="A2441" s="172" t="s">
        <v>4892</v>
      </c>
      <c r="B2441" s="172"/>
      <c r="C2441" s="172" t="s">
        <v>4893</v>
      </c>
      <c r="G2441" t="s">
        <v>2225</v>
      </c>
      <c r="H2441" s="171">
        <v>4608.76</v>
      </c>
    </row>
    <row r="2442" spans="1:8">
      <c r="A2442" s="172" t="s">
        <v>4894</v>
      </c>
      <c r="B2442" s="172"/>
      <c r="C2442" s="172" t="s">
        <v>4895</v>
      </c>
      <c r="G2442" t="s">
        <v>2225</v>
      </c>
      <c r="H2442" s="171">
        <v>4963.48</v>
      </c>
    </row>
    <row r="2443" spans="1:8">
      <c r="A2443" s="172" t="s">
        <v>4896</v>
      </c>
      <c r="B2443" s="172"/>
      <c r="C2443" s="172" t="s">
        <v>4897</v>
      </c>
      <c r="G2443" t="s">
        <v>2225</v>
      </c>
      <c r="H2443" s="171">
        <v>5345.16</v>
      </c>
    </row>
    <row r="2444" spans="1:8">
      <c r="A2444" s="172" t="s">
        <v>4898</v>
      </c>
      <c r="B2444" s="172"/>
      <c r="C2444" s="172" t="s">
        <v>4899</v>
      </c>
      <c r="G2444" t="s">
        <v>2225</v>
      </c>
      <c r="H2444" s="171">
        <v>6150.67</v>
      </c>
    </row>
    <row r="2445" spans="1:8">
      <c r="A2445" s="172" t="s">
        <v>4900</v>
      </c>
      <c r="B2445" s="172"/>
      <c r="C2445" s="172" t="s">
        <v>4901</v>
      </c>
      <c r="G2445" t="s">
        <v>2225</v>
      </c>
      <c r="H2445" s="171">
        <v>3084.32</v>
      </c>
    </row>
    <row r="2446" spans="1:8">
      <c r="A2446" s="172" t="s">
        <v>4902</v>
      </c>
      <c r="B2446" s="172"/>
      <c r="C2446" s="172" t="s">
        <v>4903</v>
      </c>
      <c r="G2446" t="s">
        <v>2225</v>
      </c>
      <c r="H2446" s="171">
        <v>3205.19</v>
      </c>
    </row>
    <row r="2447" spans="1:8">
      <c r="A2447" s="172" t="s">
        <v>4904</v>
      </c>
      <c r="B2447" s="172"/>
      <c r="C2447" s="172" t="s">
        <v>4905</v>
      </c>
      <c r="G2447" t="s">
        <v>2225</v>
      </c>
      <c r="H2447" s="171">
        <v>3319.57</v>
      </c>
    </row>
    <row r="2448" spans="1:8">
      <c r="A2448" s="172" t="s">
        <v>4906</v>
      </c>
      <c r="B2448" s="172"/>
      <c r="C2448" s="172" t="s">
        <v>4907</v>
      </c>
      <c r="G2448" t="s">
        <v>2225</v>
      </c>
      <c r="H2448" s="171">
        <v>3576.89</v>
      </c>
    </row>
    <row r="2449" spans="1:8">
      <c r="A2449" s="172" t="s">
        <v>4908</v>
      </c>
      <c r="B2449" s="172"/>
      <c r="C2449" s="172" t="s">
        <v>4909</v>
      </c>
      <c r="G2449" t="s">
        <v>2225</v>
      </c>
      <c r="H2449" s="171">
        <v>3869.85</v>
      </c>
    </row>
    <row r="2450" spans="1:3">
      <c r="A2450" s="172">
        <v>9009</v>
      </c>
      <c r="B2450" s="172"/>
      <c r="C2450" s="172" t="s">
        <v>4910</v>
      </c>
    </row>
    <row r="2451" ht="28" spans="1:8">
      <c r="A2451" s="172" t="s">
        <v>4911</v>
      </c>
      <c r="B2451" s="172"/>
      <c r="C2451" s="172" t="s">
        <v>4912</v>
      </c>
      <c r="G2451" t="s">
        <v>340</v>
      </c>
      <c r="H2451" s="171">
        <v>575.31</v>
      </c>
    </row>
    <row r="2452" spans="1:3">
      <c r="A2452" s="172">
        <v>9011</v>
      </c>
      <c r="B2452" s="172"/>
      <c r="C2452" s="172" t="s">
        <v>4913</v>
      </c>
    </row>
    <row r="2453" ht="28" spans="1:8">
      <c r="A2453" s="172" t="s">
        <v>4914</v>
      </c>
      <c r="B2453" s="172"/>
      <c r="C2453" s="172" t="s">
        <v>4915</v>
      </c>
      <c r="G2453" t="s">
        <v>2225</v>
      </c>
      <c r="H2453" s="171">
        <v>2691.88</v>
      </c>
    </row>
    <row r="2454" ht="28" spans="1:8">
      <c r="A2454" s="172" t="s">
        <v>4916</v>
      </c>
      <c r="B2454" s="172"/>
      <c r="C2454" s="172" t="s">
        <v>4917</v>
      </c>
      <c r="G2454" t="s">
        <v>2225</v>
      </c>
      <c r="H2454" s="171">
        <v>2639.68</v>
      </c>
    </row>
    <row r="2455" ht="28" spans="1:8">
      <c r="A2455" s="172" t="s">
        <v>4918</v>
      </c>
      <c r="B2455" s="172"/>
      <c r="C2455" s="172" t="s">
        <v>4919</v>
      </c>
      <c r="G2455" t="s">
        <v>2225</v>
      </c>
      <c r="H2455" s="171">
        <v>1540.53</v>
      </c>
    </row>
    <row r="2456" spans="1:3">
      <c r="A2456" s="172">
        <v>9012</v>
      </c>
      <c r="B2456" s="172"/>
      <c r="C2456" s="172" t="s">
        <v>4920</v>
      </c>
    </row>
    <row r="2457" ht="28" spans="1:8">
      <c r="A2457" s="172" t="s">
        <v>4921</v>
      </c>
      <c r="B2457" s="172"/>
      <c r="C2457" s="172" t="s">
        <v>4922</v>
      </c>
      <c r="G2457" t="s">
        <v>2225</v>
      </c>
      <c r="H2457" s="171">
        <v>1821.95</v>
      </c>
    </row>
    <row r="2458" ht="28" spans="1:8">
      <c r="A2458" s="172" t="s">
        <v>4923</v>
      </c>
      <c r="B2458" s="172"/>
      <c r="C2458" s="172" t="s">
        <v>4924</v>
      </c>
      <c r="G2458" t="s">
        <v>2225</v>
      </c>
      <c r="H2458" s="171">
        <v>2532.83</v>
      </c>
    </row>
    <row r="2459" spans="1:8">
      <c r="A2459" s="172" t="s">
        <v>4925</v>
      </c>
      <c r="B2459" s="172"/>
      <c r="C2459" s="172" t="s">
        <v>4926</v>
      </c>
      <c r="G2459" t="s">
        <v>2225</v>
      </c>
      <c r="H2459" s="171">
        <v>1803.98</v>
      </c>
    </row>
    <row r="2460" ht="28" spans="1:8">
      <c r="A2460" s="172" t="s">
        <v>4927</v>
      </c>
      <c r="B2460" s="172"/>
      <c r="C2460" s="172" t="s">
        <v>4928</v>
      </c>
      <c r="G2460" t="s">
        <v>2225</v>
      </c>
      <c r="H2460" s="171">
        <v>2306.28</v>
      </c>
    </row>
    <row r="2461" ht="28" spans="1:8">
      <c r="A2461" s="172" t="s">
        <v>4929</v>
      </c>
      <c r="B2461" s="172"/>
      <c r="C2461" s="172" t="s">
        <v>4930</v>
      </c>
      <c r="G2461" t="s">
        <v>2225</v>
      </c>
      <c r="H2461" s="171">
        <v>3198.84</v>
      </c>
    </row>
    <row r="2462" ht="28" spans="1:8">
      <c r="A2462" s="172" t="s">
        <v>4931</v>
      </c>
      <c r="B2462" s="172"/>
      <c r="C2462" s="172" t="s">
        <v>4932</v>
      </c>
      <c r="G2462" t="s">
        <v>2225</v>
      </c>
      <c r="H2462" s="171">
        <v>1835.4</v>
      </c>
    </row>
    <row r="2463" ht="28" spans="1:8">
      <c r="A2463" s="172" t="s">
        <v>4933</v>
      </c>
      <c r="B2463" s="172"/>
      <c r="C2463" s="172" t="s">
        <v>4934</v>
      </c>
      <c r="G2463" t="s">
        <v>2225</v>
      </c>
      <c r="H2463" s="171">
        <v>2686.51</v>
      </c>
    </row>
    <row r="2464" ht="28" spans="1:8">
      <c r="A2464" s="172" t="s">
        <v>4935</v>
      </c>
      <c r="B2464" s="172"/>
      <c r="C2464" s="172" t="s">
        <v>4936</v>
      </c>
      <c r="G2464" t="s">
        <v>2225</v>
      </c>
      <c r="H2464" s="171">
        <v>1756.94</v>
      </c>
    </row>
    <row r="2465" ht="28" spans="1:8">
      <c r="A2465" s="172" t="s">
        <v>4937</v>
      </c>
      <c r="B2465" s="172"/>
      <c r="C2465" s="172" t="s">
        <v>4938</v>
      </c>
      <c r="G2465" t="s">
        <v>2225</v>
      </c>
      <c r="H2465" s="171">
        <v>2518.41</v>
      </c>
    </row>
    <row r="2466" ht="28" spans="1:8">
      <c r="A2466" s="172" t="s">
        <v>4939</v>
      </c>
      <c r="B2466" s="172"/>
      <c r="C2466" s="172" t="s">
        <v>4940</v>
      </c>
      <c r="G2466" t="s">
        <v>2225</v>
      </c>
      <c r="H2466" s="171">
        <v>2225.75</v>
      </c>
    </row>
    <row r="2467" ht="28" spans="1:8">
      <c r="A2467" s="172" t="s">
        <v>4941</v>
      </c>
      <c r="B2467" s="172"/>
      <c r="C2467" s="172" t="s">
        <v>4942</v>
      </c>
      <c r="G2467" t="s">
        <v>2225</v>
      </c>
      <c r="H2467" s="171">
        <v>3168.89</v>
      </c>
    </row>
    <row r="2468" spans="1:8">
      <c r="A2468" s="172" t="s">
        <v>4943</v>
      </c>
      <c r="B2468" s="172"/>
      <c r="C2468" s="172" t="s">
        <v>4944</v>
      </c>
      <c r="G2468" t="s">
        <v>2225</v>
      </c>
      <c r="H2468" s="171">
        <v>1397.28</v>
      </c>
    </row>
    <row r="2469" spans="1:8">
      <c r="A2469" s="172" t="s">
        <v>4945</v>
      </c>
      <c r="B2469" s="172"/>
      <c r="C2469" s="172" t="s">
        <v>4946</v>
      </c>
      <c r="G2469" t="s">
        <v>2225</v>
      </c>
      <c r="H2469" s="171">
        <v>2241.79</v>
      </c>
    </row>
    <row r="2470" spans="1:3">
      <c r="A2470" s="172">
        <v>9013</v>
      </c>
      <c r="B2470" s="172"/>
      <c r="C2470" s="172" t="s">
        <v>4947</v>
      </c>
    </row>
    <row r="2471" spans="1:8">
      <c r="A2471" s="172" t="s">
        <v>4948</v>
      </c>
      <c r="B2471" s="172"/>
      <c r="C2471" s="172" t="s">
        <v>4949</v>
      </c>
      <c r="G2471" t="s">
        <v>2225</v>
      </c>
      <c r="H2471" s="171">
        <v>1567.81</v>
      </c>
    </row>
    <row r="2472" spans="1:8">
      <c r="A2472" s="172" t="s">
        <v>4950</v>
      </c>
      <c r="B2472" s="172"/>
      <c r="C2472" s="172" t="s">
        <v>4951</v>
      </c>
      <c r="G2472" t="s">
        <v>2225</v>
      </c>
      <c r="H2472" s="171">
        <v>669</v>
      </c>
    </row>
    <row r="2473" spans="1:3">
      <c r="A2473" s="172">
        <v>9014</v>
      </c>
      <c r="B2473" s="172"/>
      <c r="C2473" s="172" t="s">
        <v>4952</v>
      </c>
    </row>
    <row r="2474" spans="1:8">
      <c r="A2474" s="172" t="s">
        <v>4953</v>
      </c>
      <c r="B2474" s="172"/>
      <c r="C2474" s="172" t="s">
        <v>4954</v>
      </c>
      <c r="G2474" t="s">
        <v>357</v>
      </c>
      <c r="H2474" s="171">
        <v>902.74</v>
      </c>
    </row>
    <row r="2475" spans="1:8">
      <c r="A2475" s="172" t="s">
        <v>4955</v>
      </c>
      <c r="B2475" s="172"/>
      <c r="C2475" s="172" t="s">
        <v>4956</v>
      </c>
      <c r="G2475" t="s">
        <v>357</v>
      </c>
      <c r="H2475" s="171">
        <v>1191.48</v>
      </c>
    </row>
    <row r="2476" spans="1:8">
      <c r="A2476" s="172" t="s">
        <v>4957</v>
      </c>
      <c r="B2476" s="172"/>
      <c r="C2476" s="172" t="s">
        <v>4958</v>
      </c>
      <c r="G2476" t="s">
        <v>357</v>
      </c>
      <c r="H2476" s="171">
        <v>1302.11</v>
      </c>
    </row>
    <row r="2477" spans="1:8">
      <c r="A2477" s="172" t="s">
        <v>4959</v>
      </c>
      <c r="B2477" s="172"/>
      <c r="C2477" s="172" t="s">
        <v>4960</v>
      </c>
      <c r="G2477" t="s">
        <v>357</v>
      </c>
      <c r="H2477" s="171">
        <v>1415.23</v>
      </c>
    </row>
    <row r="2478" spans="1:8">
      <c r="A2478" s="172" t="s">
        <v>4961</v>
      </c>
      <c r="B2478" s="172"/>
      <c r="C2478" s="172" t="s">
        <v>4962</v>
      </c>
      <c r="G2478" t="s">
        <v>357</v>
      </c>
      <c r="H2478" s="171">
        <v>2042.72</v>
      </c>
    </row>
    <row r="2479" spans="1:8">
      <c r="A2479" s="172" t="s">
        <v>4963</v>
      </c>
      <c r="B2479" s="172"/>
      <c r="C2479" s="172" t="s">
        <v>4964</v>
      </c>
      <c r="G2479" t="s">
        <v>357</v>
      </c>
      <c r="H2479" s="171">
        <v>455.63</v>
      </c>
    </row>
    <row r="2480" spans="1:8">
      <c r="A2480" s="172" t="s">
        <v>4965</v>
      </c>
      <c r="B2480" s="172"/>
      <c r="C2480" s="172" t="s">
        <v>4966</v>
      </c>
      <c r="G2480" t="s">
        <v>357</v>
      </c>
      <c r="H2480" s="171">
        <v>544.98</v>
      </c>
    </row>
    <row r="2481" spans="1:8">
      <c r="A2481" s="172" t="s">
        <v>4967</v>
      </c>
      <c r="B2481" s="172"/>
      <c r="C2481" s="172" t="s">
        <v>4968</v>
      </c>
      <c r="G2481" t="s">
        <v>357</v>
      </c>
      <c r="H2481" s="171">
        <v>628.89</v>
      </c>
    </row>
    <row r="2482" spans="1:8">
      <c r="A2482" s="172" t="s">
        <v>4969</v>
      </c>
      <c r="B2482" s="172"/>
      <c r="C2482" s="172" t="s">
        <v>4970</v>
      </c>
      <c r="G2482" t="s">
        <v>357</v>
      </c>
      <c r="H2482" s="171">
        <v>723.24</v>
      </c>
    </row>
    <row r="2483" spans="1:8">
      <c r="A2483" s="172" t="s">
        <v>4971</v>
      </c>
      <c r="B2483" s="172"/>
      <c r="C2483" s="172" t="s">
        <v>4972</v>
      </c>
      <c r="G2483" t="s">
        <v>357</v>
      </c>
      <c r="H2483" s="171">
        <v>811.32</v>
      </c>
    </row>
    <row r="2484" spans="1:3">
      <c r="A2484" s="172">
        <v>9015</v>
      </c>
      <c r="B2484" s="172"/>
      <c r="C2484" s="172" t="s">
        <v>4973</v>
      </c>
    </row>
    <row r="2485" spans="1:8">
      <c r="A2485" s="172" t="s">
        <v>4974</v>
      </c>
      <c r="B2485" s="172"/>
      <c r="C2485" s="172" t="s">
        <v>4975</v>
      </c>
      <c r="G2485" t="s">
        <v>357</v>
      </c>
      <c r="H2485" s="171">
        <v>1172.12</v>
      </c>
    </row>
    <row r="2486" spans="1:8">
      <c r="A2486" s="172" t="s">
        <v>4976</v>
      </c>
      <c r="B2486" s="172"/>
      <c r="C2486" s="172" t="s">
        <v>4977</v>
      </c>
      <c r="G2486" t="s">
        <v>357</v>
      </c>
      <c r="H2486" s="171">
        <v>1483.68</v>
      </c>
    </row>
    <row r="2487" spans="1:8">
      <c r="A2487" s="172" t="s">
        <v>4978</v>
      </c>
      <c r="B2487" s="172"/>
      <c r="C2487" s="172" t="s">
        <v>4979</v>
      </c>
      <c r="G2487" t="s">
        <v>357</v>
      </c>
      <c r="H2487" s="171">
        <v>1598.97</v>
      </c>
    </row>
    <row r="2488" spans="1:8">
      <c r="A2488" s="172" t="s">
        <v>4980</v>
      </c>
      <c r="B2488" s="172"/>
      <c r="C2488" s="172" t="s">
        <v>4981</v>
      </c>
      <c r="G2488" t="s">
        <v>357</v>
      </c>
      <c r="H2488" s="171">
        <v>1717.37</v>
      </c>
    </row>
    <row r="2489" spans="1:8">
      <c r="A2489" s="172" t="s">
        <v>4982</v>
      </c>
      <c r="B2489" s="172"/>
      <c r="C2489" s="172" t="s">
        <v>4983</v>
      </c>
      <c r="G2489" t="s">
        <v>357</v>
      </c>
      <c r="H2489" s="171">
        <v>2264.36</v>
      </c>
    </row>
    <row r="2490" spans="1:8">
      <c r="A2490" s="172" t="s">
        <v>4984</v>
      </c>
      <c r="B2490" s="172"/>
      <c r="C2490" s="172" t="s">
        <v>4985</v>
      </c>
      <c r="G2490" t="s">
        <v>357</v>
      </c>
      <c r="H2490" s="171">
        <v>691.08</v>
      </c>
    </row>
    <row r="2491" spans="1:8">
      <c r="A2491" s="172" t="s">
        <v>4986</v>
      </c>
      <c r="B2491" s="172"/>
      <c r="C2491" s="172" t="s">
        <v>4987</v>
      </c>
      <c r="G2491" t="s">
        <v>357</v>
      </c>
      <c r="H2491" s="171">
        <v>785.7</v>
      </c>
    </row>
    <row r="2492" spans="1:8">
      <c r="A2492" s="172" t="s">
        <v>4988</v>
      </c>
      <c r="B2492" s="172"/>
      <c r="C2492" s="172" t="s">
        <v>4989</v>
      </c>
      <c r="G2492" t="s">
        <v>357</v>
      </c>
      <c r="H2492" s="171">
        <v>875.95</v>
      </c>
    </row>
    <row r="2493" spans="1:8">
      <c r="A2493" s="172" t="s">
        <v>4990</v>
      </c>
      <c r="B2493" s="172"/>
      <c r="C2493" s="172" t="s">
        <v>4991</v>
      </c>
      <c r="G2493" t="s">
        <v>357</v>
      </c>
      <c r="H2493" s="171">
        <v>974.74</v>
      </c>
    </row>
    <row r="2494" spans="1:8">
      <c r="A2494" s="172" t="s">
        <v>4992</v>
      </c>
      <c r="B2494" s="172"/>
      <c r="C2494" s="172" t="s">
        <v>4993</v>
      </c>
      <c r="G2494" t="s">
        <v>357</v>
      </c>
      <c r="H2494" s="171">
        <v>1069.16</v>
      </c>
    </row>
    <row r="2495" spans="1:3">
      <c r="A2495" s="172">
        <v>9016</v>
      </c>
      <c r="B2495" s="172"/>
      <c r="C2495" s="172" t="s">
        <v>4994</v>
      </c>
    </row>
    <row r="2496" spans="1:8">
      <c r="A2496" s="172" t="s">
        <v>4995</v>
      </c>
      <c r="B2496" s="172"/>
      <c r="C2496" s="172" t="s">
        <v>4996</v>
      </c>
      <c r="G2496" t="s">
        <v>2225</v>
      </c>
      <c r="H2496" s="171">
        <v>918.71</v>
      </c>
    </row>
    <row r="2497" spans="1:8">
      <c r="A2497" s="172" t="s">
        <v>4997</v>
      </c>
      <c r="B2497" s="172"/>
      <c r="C2497" s="172" t="s">
        <v>4998</v>
      </c>
      <c r="G2497" t="s">
        <v>2225</v>
      </c>
      <c r="H2497" s="171">
        <v>247.03</v>
      </c>
    </row>
    <row r="2498" spans="1:8">
      <c r="A2498" s="172" t="s">
        <v>4999</v>
      </c>
      <c r="B2498" s="172"/>
      <c r="C2498" s="172" t="s">
        <v>5000</v>
      </c>
      <c r="G2498" t="s">
        <v>2225</v>
      </c>
      <c r="H2498" s="171">
        <v>333.08</v>
      </c>
    </row>
    <row r="2499" spans="1:8">
      <c r="A2499" s="172" t="s">
        <v>5001</v>
      </c>
      <c r="B2499" s="172"/>
      <c r="C2499" s="172" t="s">
        <v>5002</v>
      </c>
      <c r="G2499" t="s">
        <v>2225</v>
      </c>
      <c r="H2499" s="171">
        <v>429.48</v>
      </c>
    </row>
    <row r="2500" spans="1:8">
      <c r="A2500" s="172" t="s">
        <v>5003</v>
      </c>
      <c r="B2500" s="172"/>
      <c r="C2500" s="172" t="s">
        <v>5004</v>
      </c>
      <c r="G2500" t="s">
        <v>2225</v>
      </c>
      <c r="H2500" s="171">
        <v>536.25</v>
      </c>
    </row>
    <row r="2501" spans="1:8">
      <c r="A2501" s="172" t="s">
        <v>5005</v>
      </c>
      <c r="B2501" s="172"/>
      <c r="C2501" s="172" t="s">
        <v>5006</v>
      </c>
      <c r="G2501" t="s">
        <v>2225</v>
      </c>
      <c r="H2501" s="171">
        <v>653.37</v>
      </c>
    </row>
    <row r="2502" spans="1:8">
      <c r="A2502" s="172" t="s">
        <v>5007</v>
      </c>
      <c r="B2502" s="172"/>
      <c r="C2502" s="172" t="s">
        <v>5008</v>
      </c>
      <c r="G2502" t="s">
        <v>2225</v>
      </c>
      <c r="H2502" s="171">
        <v>780.86</v>
      </c>
    </row>
    <row r="2503" spans="1:3">
      <c r="A2503" s="172">
        <v>9017</v>
      </c>
      <c r="B2503" s="172"/>
      <c r="C2503" s="172" t="s">
        <v>5009</v>
      </c>
    </row>
    <row r="2504" ht="42" spans="1:8">
      <c r="A2504" s="172" t="s">
        <v>5010</v>
      </c>
      <c r="B2504" s="172"/>
      <c r="C2504" s="172" t="s">
        <v>5011</v>
      </c>
      <c r="G2504" t="s">
        <v>357</v>
      </c>
      <c r="H2504" s="171">
        <v>42.37</v>
      </c>
    </row>
    <row r="2505" ht="42" spans="1:8">
      <c r="A2505" s="172" t="s">
        <v>5012</v>
      </c>
      <c r="B2505" s="172"/>
      <c r="C2505" s="172" t="s">
        <v>5013</v>
      </c>
      <c r="G2505" t="s">
        <v>357</v>
      </c>
      <c r="H2505" s="171">
        <v>45.64</v>
      </c>
    </row>
    <row r="2506" ht="42" spans="1:8">
      <c r="A2506" s="172" t="s">
        <v>5014</v>
      </c>
      <c r="B2506" s="172"/>
      <c r="C2506" s="172" t="s">
        <v>5015</v>
      </c>
      <c r="G2506" t="s">
        <v>357</v>
      </c>
      <c r="H2506" s="171">
        <v>48.62</v>
      </c>
    </row>
    <row r="2507" spans="1:3">
      <c r="A2507" s="172">
        <v>8687</v>
      </c>
      <c r="B2507" s="172"/>
      <c r="C2507" s="172" t="s">
        <v>5016</v>
      </c>
    </row>
    <row r="2508" spans="1:3">
      <c r="A2508" s="172">
        <v>9018</v>
      </c>
      <c r="B2508" s="172"/>
      <c r="C2508" s="172" t="s">
        <v>5017</v>
      </c>
    </row>
    <row r="2509" ht="28" spans="1:8">
      <c r="A2509" s="172" t="s">
        <v>5018</v>
      </c>
      <c r="B2509" s="172"/>
      <c r="C2509" s="172" t="s">
        <v>5019</v>
      </c>
      <c r="G2509" t="s">
        <v>2225</v>
      </c>
      <c r="H2509" s="171">
        <v>473.94</v>
      </c>
    </row>
    <row r="2510" spans="1:8">
      <c r="A2510" s="172" t="s">
        <v>5020</v>
      </c>
      <c r="B2510" s="172"/>
      <c r="C2510" s="172" t="s">
        <v>5021</v>
      </c>
      <c r="G2510" t="s">
        <v>2225</v>
      </c>
      <c r="H2510" s="171">
        <v>82.06</v>
      </c>
    </row>
    <row r="2511" spans="1:8">
      <c r="A2511" s="172" t="s">
        <v>5022</v>
      </c>
      <c r="B2511" s="172"/>
      <c r="C2511" s="172" t="s">
        <v>5023</v>
      </c>
      <c r="G2511" t="s">
        <v>2225</v>
      </c>
      <c r="H2511" s="171">
        <v>1302.66</v>
      </c>
    </row>
    <row r="2512" spans="1:8">
      <c r="A2512" s="172" t="s">
        <v>5024</v>
      </c>
      <c r="B2512" s="172"/>
      <c r="C2512" s="172" t="s">
        <v>5025</v>
      </c>
      <c r="G2512" t="s">
        <v>2225</v>
      </c>
      <c r="H2512" s="171">
        <v>64.76</v>
      </c>
    </row>
    <row r="2513" spans="1:3">
      <c r="A2513" s="172">
        <v>9019</v>
      </c>
      <c r="B2513" s="172"/>
      <c r="C2513" s="172" t="s">
        <v>5026</v>
      </c>
    </row>
    <row r="2514" ht="42" spans="1:8">
      <c r="A2514" s="172" t="s">
        <v>5027</v>
      </c>
      <c r="B2514" s="172"/>
      <c r="C2514" s="172" t="s">
        <v>5028</v>
      </c>
      <c r="G2514" t="s">
        <v>340</v>
      </c>
      <c r="H2514" s="171">
        <v>280.07</v>
      </c>
    </row>
    <row r="2515" ht="42" spans="1:8">
      <c r="A2515" s="172" t="s">
        <v>5029</v>
      </c>
      <c r="B2515" s="172"/>
      <c r="C2515" s="172" t="s">
        <v>5030</v>
      </c>
      <c r="G2515" t="s">
        <v>340</v>
      </c>
      <c r="H2515" s="171">
        <v>382.36</v>
      </c>
    </row>
    <row r="2516" ht="56" spans="1:8">
      <c r="A2516" s="172" t="s">
        <v>5031</v>
      </c>
      <c r="B2516" s="172"/>
      <c r="C2516" s="172" t="s">
        <v>5032</v>
      </c>
      <c r="G2516" t="s">
        <v>340</v>
      </c>
      <c r="H2516" s="171">
        <v>1138.91</v>
      </c>
    </row>
    <row r="2517" ht="56" spans="1:8">
      <c r="A2517" s="172" t="s">
        <v>5033</v>
      </c>
      <c r="B2517" s="172"/>
      <c r="C2517" s="172" t="s">
        <v>5034</v>
      </c>
      <c r="G2517" t="s">
        <v>340</v>
      </c>
      <c r="H2517" s="171">
        <v>1224.03</v>
      </c>
    </row>
    <row r="2518" ht="28" spans="1:8">
      <c r="A2518" s="172" t="s">
        <v>5035</v>
      </c>
      <c r="B2518" s="172"/>
      <c r="C2518" s="172" t="s">
        <v>5036</v>
      </c>
      <c r="G2518" t="s">
        <v>340</v>
      </c>
      <c r="H2518" s="171">
        <v>75.98</v>
      </c>
    </row>
    <row r="2519" ht="28" spans="1:8">
      <c r="A2519" s="172" t="s">
        <v>5037</v>
      </c>
      <c r="B2519" s="172"/>
      <c r="C2519" s="172" t="s">
        <v>5038</v>
      </c>
      <c r="G2519" t="s">
        <v>340</v>
      </c>
      <c r="H2519" s="171">
        <v>93.69</v>
      </c>
    </row>
    <row r="2520" spans="1:8">
      <c r="A2520" s="172" t="s">
        <v>5039</v>
      </c>
      <c r="B2520" s="172"/>
      <c r="C2520" s="172" t="s">
        <v>5040</v>
      </c>
      <c r="G2520" t="s">
        <v>2225</v>
      </c>
      <c r="H2520" s="171">
        <v>35.04</v>
      </c>
    </row>
    <row r="2521" spans="1:8">
      <c r="A2521" s="172" t="s">
        <v>5041</v>
      </c>
      <c r="B2521" s="172"/>
      <c r="C2521" s="172" t="s">
        <v>5042</v>
      </c>
      <c r="G2521" t="s">
        <v>340</v>
      </c>
      <c r="H2521" s="171">
        <v>13.56</v>
      </c>
    </row>
    <row r="2522" spans="1:8">
      <c r="A2522" s="172" t="s">
        <v>5043</v>
      </c>
      <c r="B2522" s="172"/>
      <c r="C2522" s="172" t="s">
        <v>5044</v>
      </c>
      <c r="G2522" t="s">
        <v>340</v>
      </c>
      <c r="H2522" s="171">
        <v>101.59</v>
      </c>
    </row>
    <row r="2523" spans="1:8">
      <c r="A2523" s="172" t="s">
        <v>5045</v>
      </c>
      <c r="B2523" s="172"/>
      <c r="C2523" s="172" t="s">
        <v>5046</v>
      </c>
      <c r="G2523" t="s">
        <v>2225</v>
      </c>
      <c r="H2523" s="171">
        <v>788.35</v>
      </c>
    </row>
    <row r="2524" spans="1:8">
      <c r="A2524" s="172" t="s">
        <v>5047</v>
      </c>
      <c r="B2524" s="172"/>
      <c r="C2524" s="172" t="s">
        <v>5048</v>
      </c>
      <c r="G2524" t="s">
        <v>2225</v>
      </c>
      <c r="H2524" s="171">
        <v>211.97</v>
      </c>
    </row>
    <row r="2525" spans="1:8">
      <c r="A2525" s="172" t="s">
        <v>5049</v>
      </c>
      <c r="B2525" s="172"/>
      <c r="C2525" s="172" t="s">
        <v>5050</v>
      </c>
      <c r="G2525" t="s">
        <v>2225</v>
      </c>
      <c r="H2525" s="171">
        <v>253.35</v>
      </c>
    </row>
    <row r="2526" spans="1:8">
      <c r="A2526" s="172" t="s">
        <v>5051</v>
      </c>
      <c r="B2526" s="172"/>
      <c r="C2526" s="172" t="s">
        <v>5052</v>
      </c>
      <c r="G2526" t="s">
        <v>2225</v>
      </c>
      <c r="H2526" s="171">
        <v>220.49</v>
      </c>
    </row>
    <row r="2527" spans="1:8">
      <c r="A2527" s="172" t="s">
        <v>5053</v>
      </c>
      <c r="B2527" s="172"/>
      <c r="C2527" s="172" t="s">
        <v>5054</v>
      </c>
      <c r="G2527" t="s">
        <v>2225</v>
      </c>
      <c r="H2527" s="171">
        <v>908.41</v>
      </c>
    </row>
    <row r="2528" ht="28" spans="1:8">
      <c r="A2528" s="172" t="s">
        <v>5055</v>
      </c>
      <c r="B2528" s="172"/>
      <c r="C2528" s="172" t="s">
        <v>5056</v>
      </c>
      <c r="G2528" t="s">
        <v>340</v>
      </c>
      <c r="H2528" s="171">
        <v>316.89</v>
      </c>
    </row>
    <row r="2529" ht="28" spans="1:8">
      <c r="A2529" s="172" t="s">
        <v>5057</v>
      </c>
      <c r="B2529" s="172"/>
      <c r="C2529" s="172" t="s">
        <v>5058</v>
      </c>
      <c r="G2529" t="s">
        <v>340</v>
      </c>
      <c r="H2529" s="171">
        <v>402.01</v>
      </c>
    </row>
    <row r="2530" spans="1:3">
      <c r="A2530" s="172">
        <v>9020</v>
      </c>
      <c r="B2530" s="172"/>
      <c r="C2530" s="172" t="s">
        <v>5059</v>
      </c>
    </row>
    <row r="2531" ht="28" spans="1:8">
      <c r="A2531" s="172" t="s">
        <v>5060</v>
      </c>
      <c r="B2531" s="172"/>
      <c r="C2531" s="172" t="s">
        <v>5061</v>
      </c>
      <c r="G2531" t="s">
        <v>340</v>
      </c>
      <c r="H2531" s="171">
        <v>248.53</v>
      </c>
    </row>
    <row r="2532" ht="28" spans="1:8">
      <c r="A2532" s="172" t="s">
        <v>5062</v>
      </c>
      <c r="B2532" s="172"/>
      <c r="C2532" s="172" t="s">
        <v>5063</v>
      </c>
      <c r="G2532" t="s">
        <v>340</v>
      </c>
      <c r="H2532" s="171">
        <v>211.35</v>
      </c>
    </row>
    <row r="2533" ht="28" spans="1:8">
      <c r="A2533" s="172" t="s">
        <v>5064</v>
      </c>
      <c r="B2533" s="172"/>
      <c r="C2533" s="172" t="s">
        <v>5065</v>
      </c>
      <c r="G2533" t="s">
        <v>340</v>
      </c>
      <c r="H2533" s="171">
        <v>377.79</v>
      </c>
    </row>
    <row r="2534" ht="28" spans="1:8">
      <c r="A2534" s="172" t="s">
        <v>5066</v>
      </c>
      <c r="B2534" s="172"/>
      <c r="C2534" s="172" t="s">
        <v>5067</v>
      </c>
      <c r="G2534" t="s">
        <v>340</v>
      </c>
      <c r="H2534" s="171">
        <v>1080.68</v>
      </c>
    </row>
    <row r="2535" spans="1:3">
      <c r="A2535" s="172">
        <v>9022</v>
      </c>
      <c r="B2535" s="172"/>
      <c r="C2535" s="172" t="s">
        <v>5068</v>
      </c>
    </row>
    <row r="2536" ht="28" spans="1:8">
      <c r="A2536" s="172" t="s">
        <v>5069</v>
      </c>
      <c r="B2536" s="172"/>
      <c r="C2536" s="172" t="s">
        <v>5070</v>
      </c>
      <c r="G2536" t="s">
        <v>340</v>
      </c>
      <c r="H2536" s="171">
        <v>193.51</v>
      </c>
    </row>
    <row r="2537" spans="1:8">
      <c r="A2537" s="172" t="s">
        <v>5071</v>
      </c>
      <c r="B2537" s="172"/>
      <c r="C2537" s="172" t="s">
        <v>5072</v>
      </c>
      <c r="G2537" t="s">
        <v>340</v>
      </c>
      <c r="H2537" s="171">
        <v>23.42</v>
      </c>
    </row>
    <row r="2538" spans="1:3">
      <c r="A2538" s="172">
        <v>9024</v>
      </c>
      <c r="B2538" s="172"/>
      <c r="C2538" s="172" t="s">
        <v>5073</v>
      </c>
    </row>
    <row r="2539" ht="28" spans="1:8">
      <c r="A2539" s="172" t="s">
        <v>5074</v>
      </c>
      <c r="B2539" s="172"/>
      <c r="C2539" s="172" t="s">
        <v>5075</v>
      </c>
      <c r="G2539" t="s">
        <v>340</v>
      </c>
      <c r="H2539" s="171">
        <v>101.94</v>
      </c>
    </row>
    <row r="2540" spans="1:8">
      <c r="A2540" s="172" t="s">
        <v>5076</v>
      </c>
      <c r="B2540" s="172"/>
      <c r="C2540" s="172" t="s">
        <v>5077</v>
      </c>
      <c r="G2540" t="s">
        <v>2225</v>
      </c>
      <c r="H2540" s="171">
        <v>8.02</v>
      </c>
    </row>
    <row r="2541" ht="28" spans="1:8">
      <c r="A2541" s="172" t="s">
        <v>5078</v>
      </c>
      <c r="B2541" s="172"/>
      <c r="C2541" s="172" t="s">
        <v>5079</v>
      </c>
      <c r="G2541" t="s">
        <v>340</v>
      </c>
      <c r="H2541" s="171">
        <v>912.08</v>
      </c>
    </row>
    <row r="2542" ht="28" spans="1:8">
      <c r="A2542" s="172" t="s">
        <v>5080</v>
      </c>
      <c r="B2542" s="172"/>
      <c r="C2542" s="172" t="s">
        <v>5081</v>
      </c>
      <c r="G2542" t="s">
        <v>340</v>
      </c>
      <c r="H2542" s="171">
        <v>122.09</v>
      </c>
    </row>
    <row r="2543" spans="1:8">
      <c r="A2543" s="172" t="s">
        <v>5082</v>
      </c>
      <c r="B2543" s="172"/>
      <c r="C2543" s="172" t="s">
        <v>5083</v>
      </c>
      <c r="G2543" t="s">
        <v>340</v>
      </c>
      <c r="H2543" s="171">
        <v>125.03</v>
      </c>
    </row>
    <row r="2544" ht="28" spans="1:8">
      <c r="A2544" s="172" t="s">
        <v>5084</v>
      </c>
      <c r="B2544" s="172"/>
      <c r="C2544" s="172" t="s">
        <v>5085</v>
      </c>
      <c r="G2544" t="s">
        <v>340</v>
      </c>
      <c r="H2544" s="171">
        <v>223.53</v>
      </c>
    </row>
    <row r="2545" spans="1:8">
      <c r="A2545" s="172" t="s">
        <v>5086</v>
      </c>
      <c r="B2545" s="172"/>
      <c r="C2545" s="172" t="s">
        <v>5087</v>
      </c>
      <c r="G2545" t="s">
        <v>2225</v>
      </c>
      <c r="H2545" s="171">
        <v>138.7</v>
      </c>
    </row>
    <row r="2546" spans="1:8">
      <c r="A2546" s="172" t="s">
        <v>5088</v>
      </c>
      <c r="B2546" s="172"/>
      <c r="C2546" s="172" t="s">
        <v>5089</v>
      </c>
      <c r="G2546" t="s">
        <v>2225</v>
      </c>
      <c r="H2546" s="171">
        <v>122.74</v>
      </c>
    </row>
    <row r="2547" spans="1:8">
      <c r="A2547" s="172" t="s">
        <v>5090</v>
      </c>
      <c r="B2547" s="172"/>
      <c r="C2547" s="172" t="s">
        <v>5091</v>
      </c>
      <c r="G2547" t="s">
        <v>2225</v>
      </c>
      <c r="H2547" s="171">
        <v>121.26</v>
      </c>
    </row>
    <row r="2548" spans="1:8">
      <c r="A2548" s="172" t="s">
        <v>5092</v>
      </c>
      <c r="B2548" s="172"/>
      <c r="C2548" s="172" t="s">
        <v>5093</v>
      </c>
      <c r="G2548" t="s">
        <v>2225</v>
      </c>
      <c r="H2548" s="171">
        <v>121.68</v>
      </c>
    </row>
    <row r="2549" spans="1:3">
      <c r="A2549" s="172">
        <v>8688</v>
      </c>
      <c r="B2549" s="172"/>
      <c r="C2549" s="172" t="s">
        <v>5094</v>
      </c>
    </row>
    <row r="2550" spans="1:3">
      <c r="A2550" s="172">
        <v>9027</v>
      </c>
      <c r="B2550" s="172"/>
      <c r="C2550" s="172" t="s">
        <v>5095</v>
      </c>
    </row>
    <row r="2551" ht="28" spans="1:8">
      <c r="A2551" s="172" t="s">
        <v>5096</v>
      </c>
      <c r="B2551" s="172"/>
      <c r="C2551" s="172" t="s">
        <v>5097</v>
      </c>
      <c r="G2551" t="s">
        <v>340</v>
      </c>
      <c r="H2551" s="171">
        <v>55.14</v>
      </c>
    </row>
    <row r="2552" ht="28" spans="1:8">
      <c r="A2552" s="172" t="s">
        <v>5098</v>
      </c>
      <c r="B2552" s="172"/>
      <c r="C2552" s="172" t="s">
        <v>5099</v>
      </c>
      <c r="G2552" t="s">
        <v>340</v>
      </c>
      <c r="H2552" s="171">
        <v>39.06</v>
      </c>
    </row>
    <row r="2553" spans="1:3">
      <c r="A2553" s="172">
        <v>9029</v>
      </c>
      <c r="B2553" s="172"/>
      <c r="C2553" s="172" t="s">
        <v>2518</v>
      </c>
    </row>
    <row r="2554" spans="1:8">
      <c r="A2554" s="172" t="s">
        <v>5100</v>
      </c>
      <c r="B2554" s="172"/>
      <c r="C2554" s="172" t="s">
        <v>5101</v>
      </c>
      <c r="G2554" t="s">
        <v>2225</v>
      </c>
      <c r="H2554" s="171">
        <v>117.03</v>
      </c>
    </row>
    <row r="2555" spans="1:8">
      <c r="A2555" s="172" t="s">
        <v>5102</v>
      </c>
      <c r="B2555" s="172"/>
      <c r="C2555" s="172" t="s">
        <v>5103</v>
      </c>
      <c r="G2555" t="s">
        <v>2225</v>
      </c>
      <c r="H2555" s="171">
        <v>132.82</v>
      </c>
    </row>
    <row r="2556" spans="1:3">
      <c r="A2556" s="172">
        <v>9031</v>
      </c>
      <c r="B2556" s="172"/>
      <c r="C2556" s="172" t="s">
        <v>5104</v>
      </c>
    </row>
    <row r="2557" spans="1:8">
      <c r="A2557" s="172" t="s">
        <v>5105</v>
      </c>
      <c r="B2557" s="172"/>
      <c r="C2557" s="172" t="s">
        <v>5106</v>
      </c>
      <c r="G2557" t="s">
        <v>2225</v>
      </c>
      <c r="H2557" s="171">
        <v>91.83</v>
      </c>
    </row>
    <row r="2558" spans="1:8">
      <c r="A2558" s="172" t="s">
        <v>5107</v>
      </c>
      <c r="B2558" s="172"/>
      <c r="C2558" s="172" t="s">
        <v>5108</v>
      </c>
      <c r="G2558" t="s">
        <v>2225</v>
      </c>
      <c r="H2558" s="171">
        <v>198.16</v>
      </c>
    </row>
    <row r="2559" spans="1:8">
      <c r="A2559" s="172" t="s">
        <v>5109</v>
      </c>
      <c r="B2559" s="172"/>
      <c r="C2559" s="172" t="s">
        <v>5110</v>
      </c>
      <c r="G2559" t="s">
        <v>2225</v>
      </c>
      <c r="H2559" s="171">
        <v>123.37</v>
      </c>
    </row>
    <row r="2560" spans="1:8">
      <c r="A2560" s="172" t="s">
        <v>5111</v>
      </c>
      <c r="B2560" s="172"/>
      <c r="C2560" s="172" t="s">
        <v>5112</v>
      </c>
      <c r="G2560" t="s">
        <v>2225</v>
      </c>
      <c r="H2560" s="171">
        <v>61.69</v>
      </c>
    </row>
    <row r="2561" spans="1:8">
      <c r="A2561" s="172" t="s">
        <v>5113</v>
      </c>
      <c r="B2561" s="172"/>
      <c r="C2561" s="172" t="s">
        <v>5114</v>
      </c>
      <c r="G2561" t="s">
        <v>2225</v>
      </c>
      <c r="H2561" s="171">
        <v>316.4</v>
      </c>
    </row>
    <row r="2562" spans="1:8">
      <c r="A2562" s="172" t="s">
        <v>5115</v>
      </c>
      <c r="B2562" s="172"/>
      <c r="C2562" s="172" t="s">
        <v>5116</v>
      </c>
      <c r="G2562" t="s">
        <v>2225</v>
      </c>
      <c r="H2562" s="171">
        <v>507.93</v>
      </c>
    </row>
    <row r="2563" spans="1:8">
      <c r="A2563" s="172" t="s">
        <v>5117</v>
      </c>
      <c r="B2563" s="172"/>
      <c r="C2563" s="172" t="s">
        <v>5118</v>
      </c>
      <c r="G2563" t="s">
        <v>2225</v>
      </c>
      <c r="H2563" s="171">
        <v>73.39</v>
      </c>
    </row>
    <row r="2564" spans="1:3">
      <c r="A2564" s="172">
        <v>9032</v>
      </c>
      <c r="B2564" s="172"/>
      <c r="C2564" s="172" t="s">
        <v>5119</v>
      </c>
    </row>
    <row r="2565" spans="1:8">
      <c r="A2565" s="172" t="s">
        <v>5120</v>
      </c>
      <c r="B2565" s="172"/>
      <c r="C2565" s="172" t="s">
        <v>5121</v>
      </c>
      <c r="G2565" t="s">
        <v>2225</v>
      </c>
      <c r="H2565" s="171">
        <v>91.31</v>
      </c>
    </row>
    <row r="2566" spans="1:8">
      <c r="A2566" s="172" t="s">
        <v>5122</v>
      </c>
      <c r="B2566" s="172"/>
      <c r="C2566" s="172" t="s">
        <v>5123</v>
      </c>
      <c r="G2566" t="s">
        <v>2225</v>
      </c>
      <c r="H2566" s="171">
        <v>178.06</v>
      </c>
    </row>
    <row r="2567" spans="1:8">
      <c r="A2567" s="172" t="s">
        <v>5124</v>
      </c>
      <c r="B2567" s="172"/>
      <c r="C2567" s="172" t="s">
        <v>5125</v>
      </c>
      <c r="G2567" t="s">
        <v>2225</v>
      </c>
      <c r="H2567" s="171">
        <v>152.04</v>
      </c>
    </row>
    <row r="2568" spans="1:8">
      <c r="A2568" s="172" t="s">
        <v>5126</v>
      </c>
      <c r="B2568" s="172"/>
      <c r="C2568" s="172" t="s">
        <v>5127</v>
      </c>
      <c r="G2568" t="s">
        <v>2225</v>
      </c>
      <c r="H2568" s="171">
        <v>70.52</v>
      </c>
    </row>
    <row r="2569" spans="1:8">
      <c r="A2569" s="172" t="s">
        <v>5128</v>
      </c>
      <c r="B2569" s="172"/>
      <c r="C2569" s="172" t="s">
        <v>5129</v>
      </c>
      <c r="G2569" t="s">
        <v>2225</v>
      </c>
      <c r="H2569" s="171">
        <v>251.06</v>
      </c>
    </row>
    <row r="2570" spans="1:8">
      <c r="A2570" s="172" t="s">
        <v>5130</v>
      </c>
      <c r="B2570" s="172"/>
      <c r="C2570" s="172" t="s">
        <v>5131</v>
      </c>
      <c r="G2570" t="s">
        <v>2225</v>
      </c>
      <c r="H2570" s="171">
        <v>406.35</v>
      </c>
    </row>
    <row r="2571" spans="1:8">
      <c r="A2571" s="172" t="s">
        <v>5132</v>
      </c>
      <c r="B2571" s="172"/>
      <c r="C2571" s="172" t="s">
        <v>5133</v>
      </c>
      <c r="G2571" t="s">
        <v>2225</v>
      </c>
      <c r="H2571" s="171">
        <v>74.41</v>
      </c>
    </row>
    <row r="2572" spans="1:3">
      <c r="A2572" s="172">
        <v>9034</v>
      </c>
      <c r="B2572" s="172"/>
      <c r="C2572" s="172" t="s">
        <v>5134</v>
      </c>
    </row>
    <row r="2573" spans="1:8">
      <c r="A2573" s="172" t="s">
        <v>5135</v>
      </c>
      <c r="B2573" s="172"/>
      <c r="C2573" s="172" t="s">
        <v>5136</v>
      </c>
      <c r="G2573" t="s">
        <v>2225</v>
      </c>
      <c r="H2573" s="171">
        <v>131.49</v>
      </c>
    </row>
    <row r="2574" spans="1:8">
      <c r="A2574" s="172" t="s">
        <v>5137</v>
      </c>
      <c r="B2574" s="172"/>
      <c r="C2574" s="172" t="s">
        <v>5138</v>
      </c>
      <c r="G2574" t="s">
        <v>2225</v>
      </c>
      <c r="H2574" s="171">
        <v>130.76</v>
      </c>
    </row>
    <row r="2575" spans="1:3">
      <c r="A2575" s="172">
        <v>9036</v>
      </c>
      <c r="B2575" s="172"/>
      <c r="C2575" s="172" t="s">
        <v>5139</v>
      </c>
    </row>
    <row r="2576" spans="1:8">
      <c r="A2576" s="172" t="s">
        <v>5140</v>
      </c>
      <c r="B2576" s="172"/>
      <c r="C2576" s="172" t="s">
        <v>5141</v>
      </c>
      <c r="G2576" t="s">
        <v>2225</v>
      </c>
      <c r="H2576" s="171">
        <v>707.41</v>
      </c>
    </row>
    <row r="2577" spans="1:3">
      <c r="A2577" s="172">
        <v>9037</v>
      </c>
      <c r="B2577" s="172"/>
      <c r="C2577" s="172" t="s">
        <v>5142</v>
      </c>
    </row>
    <row r="2578" ht="56" spans="1:8">
      <c r="A2578" s="172" t="s">
        <v>5143</v>
      </c>
      <c r="B2578" s="172"/>
      <c r="C2578" s="172" t="s">
        <v>5144</v>
      </c>
      <c r="G2578" t="s">
        <v>340</v>
      </c>
      <c r="H2578" s="171">
        <v>2998.67</v>
      </c>
    </row>
    <row r="2579" spans="1:3">
      <c r="A2579" s="172">
        <v>9038</v>
      </c>
      <c r="B2579" s="172"/>
      <c r="C2579" s="172" t="s">
        <v>5145</v>
      </c>
    </row>
    <row r="2580" ht="42" spans="1:8">
      <c r="A2580" s="172" t="s">
        <v>5146</v>
      </c>
      <c r="B2580" s="172"/>
      <c r="C2580" s="172" t="s">
        <v>5147</v>
      </c>
      <c r="G2580" t="s">
        <v>340</v>
      </c>
      <c r="H2580" s="171">
        <v>125.3</v>
      </c>
    </row>
    <row r="2581" ht="28" spans="1:8">
      <c r="A2581" s="172" t="s">
        <v>5148</v>
      </c>
      <c r="B2581" s="172"/>
      <c r="C2581" s="172" t="s">
        <v>5149</v>
      </c>
      <c r="G2581" t="s">
        <v>340</v>
      </c>
      <c r="H2581" s="171">
        <v>183.21</v>
      </c>
    </row>
    <row r="2582" spans="1:8">
      <c r="A2582" s="172" t="s">
        <v>5150</v>
      </c>
      <c r="B2582" s="172"/>
      <c r="C2582" s="172" t="s">
        <v>5151</v>
      </c>
      <c r="G2582" t="s">
        <v>2225</v>
      </c>
      <c r="H2582" s="171">
        <v>140.88</v>
      </c>
    </row>
    <row r="2583" spans="1:8">
      <c r="A2583" s="172" t="s">
        <v>5152</v>
      </c>
      <c r="B2583" s="172"/>
      <c r="C2583" s="172" t="s">
        <v>5153</v>
      </c>
      <c r="G2583" t="s">
        <v>2225</v>
      </c>
      <c r="H2583" s="171">
        <v>245.62</v>
      </c>
    </row>
    <row r="2584" spans="1:8">
      <c r="A2584" s="172" t="s">
        <v>5154</v>
      </c>
      <c r="B2584" s="172"/>
      <c r="C2584" s="172" t="s">
        <v>5155</v>
      </c>
      <c r="G2584" t="s">
        <v>2225</v>
      </c>
      <c r="H2584" s="171">
        <v>186.12</v>
      </c>
    </row>
    <row r="2585" spans="1:8">
      <c r="A2585" s="172" t="s">
        <v>5156</v>
      </c>
      <c r="B2585" s="172"/>
      <c r="C2585" s="172" t="s">
        <v>5157</v>
      </c>
      <c r="G2585" t="s">
        <v>2225</v>
      </c>
      <c r="H2585" s="171">
        <v>100.55</v>
      </c>
    </row>
    <row r="2586" spans="1:8">
      <c r="A2586" s="172" t="s">
        <v>5158</v>
      </c>
      <c r="B2586" s="172"/>
      <c r="C2586" s="172" t="s">
        <v>5159</v>
      </c>
      <c r="G2586" t="s">
        <v>2225</v>
      </c>
      <c r="H2586" s="171">
        <v>356.3</v>
      </c>
    </row>
    <row r="2587" spans="1:8">
      <c r="A2587" s="172" t="s">
        <v>5160</v>
      </c>
      <c r="B2587" s="172"/>
      <c r="C2587" s="172" t="s">
        <v>5161</v>
      </c>
      <c r="G2587" t="s">
        <v>2225</v>
      </c>
      <c r="H2587" s="171">
        <v>119.52</v>
      </c>
    </row>
    <row r="2588" spans="1:8">
      <c r="A2588" s="172" t="s">
        <v>5162</v>
      </c>
      <c r="B2588" s="172"/>
      <c r="C2588" s="172" t="s">
        <v>5163</v>
      </c>
      <c r="G2588" t="s">
        <v>2225</v>
      </c>
      <c r="H2588" s="171">
        <v>27.7</v>
      </c>
    </row>
    <row r="2589" spans="1:8">
      <c r="A2589" s="172" t="s">
        <v>5164</v>
      </c>
      <c r="B2589" s="172"/>
      <c r="C2589" s="172" t="s">
        <v>5165</v>
      </c>
      <c r="G2589" t="s">
        <v>340</v>
      </c>
      <c r="H2589" s="171">
        <v>18.82</v>
      </c>
    </row>
    <row r="2590" spans="1:8">
      <c r="A2590" s="172" t="s">
        <v>5166</v>
      </c>
      <c r="B2590" s="172"/>
      <c r="C2590" s="172" t="s">
        <v>5167</v>
      </c>
      <c r="G2590" t="s">
        <v>340</v>
      </c>
      <c r="H2590" s="171">
        <v>20.83</v>
      </c>
    </row>
    <row r="2591" ht="28" spans="1:8">
      <c r="A2591" s="172" t="s">
        <v>5168</v>
      </c>
      <c r="B2591" s="172"/>
      <c r="C2591" s="172" t="s">
        <v>5169</v>
      </c>
      <c r="G2591" t="s">
        <v>340</v>
      </c>
      <c r="H2591" s="171">
        <v>16.13</v>
      </c>
    </row>
    <row r="2592" ht="28" spans="1:8">
      <c r="A2592" s="172" t="s">
        <v>5170</v>
      </c>
      <c r="B2592" s="172"/>
      <c r="C2592" s="172" t="s">
        <v>5171</v>
      </c>
      <c r="G2592" t="s">
        <v>340</v>
      </c>
      <c r="H2592" s="171">
        <v>32.01</v>
      </c>
    </row>
    <row r="2593" spans="1:3">
      <c r="A2593" s="172">
        <v>8689</v>
      </c>
      <c r="B2593" s="172"/>
      <c r="C2593" s="172" t="s">
        <v>5172</v>
      </c>
    </row>
    <row r="2594" spans="1:3">
      <c r="A2594" s="172">
        <v>9039</v>
      </c>
      <c r="B2594" s="172"/>
      <c r="C2594" s="172" t="s">
        <v>5173</v>
      </c>
    </row>
    <row r="2595" ht="28" spans="1:8">
      <c r="A2595" s="172" t="s">
        <v>5174</v>
      </c>
      <c r="B2595" s="172"/>
      <c r="C2595" s="172" t="s">
        <v>5175</v>
      </c>
      <c r="G2595" t="s">
        <v>340</v>
      </c>
      <c r="H2595" s="171">
        <v>210.35</v>
      </c>
    </row>
    <row r="2596" ht="28" spans="1:8">
      <c r="A2596" s="172" t="s">
        <v>5176</v>
      </c>
      <c r="B2596" s="172"/>
      <c r="C2596" s="172" t="s">
        <v>5177</v>
      </c>
      <c r="G2596" t="s">
        <v>340</v>
      </c>
      <c r="H2596" s="171">
        <v>110.57</v>
      </c>
    </row>
    <row r="2597" ht="28" spans="1:8">
      <c r="A2597" s="172" t="s">
        <v>5178</v>
      </c>
      <c r="B2597" s="172"/>
      <c r="C2597" s="172" t="s">
        <v>5179</v>
      </c>
      <c r="G2597" t="s">
        <v>340</v>
      </c>
      <c r="H2597" s="171">
        <v>202.71</v>
      </c>
    </row>
    <row r="2598" spans="1:3">
      <c r="A2598" s="172">
        <v>9040</v>
      </c>
      <c r="B2598" s="172"/>
      <c r="C2598" s="172" t="s">
        <v>5180</v>
      </c>
    </row>
    <row r="2599" ht="28" spans="1:8">
      <c r="A2599" s="172" t="s">
        <v>5181</v>
      </c>
      <c r="B2599" s="172"/>
      <c r="C2599" s="172" t="s">
        <v>5182</v>
      </c>
      <c r="G2599" t="s">
        <v>337</v>
      </c>
      <c r="H2599" s="171">
        <v>463.93</v>
      </c>
    </row>
    <row r="2600" spans="1:3">
      <c r="A2600" s="172">
        <v>9041</v>
      </c>
      <c r="B2600" s="172"/>
      <c r="C2600" s="172" t="s">
        <v>5183</v>
      </c>
    </row>
    <row r="2601" ht="28" spans="1:8">
      <c r="A2601" s="172" t="s">
        <v>5184</v>
      </c>
      <c r="B2601" s="172"/>
      <c r="C2601" s="172" t="s">
        <v>5185</v>
      </c>
      <c r="G2601" t="s">
        <v>337</v>
      </c>
      <c r="H2601" s="171">
        <v>164.17</v>
      </c>
    </row>
    <row r="2602" ht="28" spans="1:8">
      <c r="A2602" s="172" t="s">
        <v>5186</v>
      </c>
      <c r="B2602" s="172"/>
      <c r="C2602" s="172" t="s">
        <v>5187</v>
      </c>
      <c r="G2602" t="s">
        <v>337</v>
      </c>
      <c r="H2602" s="171">
        <v>187.7</v>
      </c>
    </row>
    <row r="2603" ht="28" spans="1:8">
      <c r="A2603" s="172" t="s">
        <v>5188</v>
      </c>
      <c r="B2603" s="172"/>
      <c r="C2603" s="172" t="s">
        <v>5189</v>
      </c>
      <c r="G2603" t="s">
        <v>337</v>
      </c>
      <c r="H2603" s="171">
        <v>261.67</v>
      </c>
    </row>
    <row r="2604" ht="28" spans="1:8">
      <c r="A2604" s="172" t="s">
        <v>5190</v>
      </c>
      <c r="B2604" s="172"/>
      <c r="C2604" s="172" t="s">
        <v>5191</v>
      </c>
      <c r="G2604" t="s">
        <v>337</v>
      </c>
      <c r="H2604" s="171">
        <v>251.46</v>
      </c>
    </row>
    <row r="2605" spans="1:3">
      <c r="A2605" s="172">
        <v>9042</v>
      </c>
      <c r="B2605" s="172"/>
      <c r="C2605" s="172" t="s">
        <v>5192</v>
      </c>
    </row>
    <row r="2606" ht="28" spans="1:8">
      <c r="A2606" s="172" t="s">
        <v>5193</v>
      </c>
      <c r="B2606" s="172"/>
      <c r="C2606" s="172" t="s">
        <v>5194</v>
      </c>
      <c r="G2606" t="s">
        <v>337</v>
      </c>
      <c r="H2606" s="171">
        <v>181.79</v>
      </c>
    </row>
    <row r="2607" ht="28" spans="1:8">
      <c r="A2607" s="172" t="s">
        <v>5195</v>
      </c>
      <c r="B2607" s="172"/>
      <c r="C2607" s="172" t="s">
        <v>5196</v>
      </c>
      <c r="G2607" t="s">
        <v>337</v>
      </c>
      <c r="H2607" s="171">
        <v>229.49</v>
      </c>
    </row>
    <row r="2608" ht="28" spans="1:8">
      <c r="A2608" s="172" t="s">
        <v>5197</v>
      </c>
      <c r="B2608" s="172"/>
      <c r="C2608" s="172" t="s">
        <v>5198</v>
      </c>
      <c r="G2608" t="s">
        <v>337</v>
      </c>
      <c r="H2608" s="171">
        <v>219.28</v>
      </c>
    </row>
    <row r="2609" spans="1:3">
      <c r="A2609" s="172">
        <v>9043</v>
      </c>
      <c r="B2609" s="172"/>
      <c r="C2609" s="172" t="s">
        <v>5199</v>
      </c>
    </row>
    <row r="2610" ht="28" spans="1:8">
      <c r="A2610" s="172" t="s">
        <v>5200</v>
      </c>
      <c r="B2610" s="172"/>
      <c r="C2610" s="172" t="s">
        <v>5201</v>
      </c>
      <c r="G2610" t="s">
        <v>337</v>
      </c>
      <c r="H2610" s="171">
        <v>410.07</v>
      </c>
    </row>
    <row r="2611" ht="28" spans="1:8">
      <c r="A2611" s="172" t="s">
        <v>5202</v>
      </c>
      <c r="B2611" s="172"/>
      <c r="C2611" s="172" t="s">
        <v>5203</v>
      </c>
      <c r="G2611" t="s">
        <v>337</v>
      </c>
      <c r="H2611" s="171">
        <v>278.65</v>
      </c>
    </row>
    <row r="2612" ht="28" spans="1:8">
      <c r="A2612" s="172" t="s">
        <v>5204</v>
      </c>
      <c r="B2612" s="172"/>
      <c r="C2612" s="172" t="s">
        <v>5205</v>
      </c>
      <c r="G2612" t="s">
        <v>337</v>
      </c>
      <c r="H2612" s="171">
        <v>329.5</v>
      </c>
    </row>
    <row r="2613" spans="1:3">
      <c r="A2613" s="172">
        <v>8690</v>
      </c>
      <c r="B2613" s="172"/>
      <c r="C2613" s="172" t="s">
        <v>5206</v>
      </c>
    </row>
    <row r="2614" spans="1:3">
      <c r="A2614" s="172">
        <v>9045</v>
      </c>
      <c r="B2614" s="172"/>
      <c r="C2614" s="172" t="s">
        <v>5207</v>
      </c>
    </row>
    <row r="2615" spans="1:8">
      <c r="A2615" s="172" t="s">
        <v>5208</v>
      </c>
      <c r="B2615" s="172"/>
      <c r="C2615" s="172" t="s">
        <v>5209</v>
      </c>
      <c r="G2615" t="s">
        <v>340</v>
      </c>
      <c r="H2615" s="171">
        <v>916.46</v>
      </c>
    </row>
    <row r="2616" spans="1:8">
      <c r="A2616" s="172" t="s">
        <v>5210</v>
      </c>
      <c r="B2616" s="172"/>
      <c r="C2616" s="172" t="s">
        <v>5211</v>
      </c>
      <c r="G2616" t="s">
        <v>340</v>
      </c>
      <c r="H2616" s="171">
        <v>1453.94</v>
      </c>
    </row>
    <row r="2617" spans="1:3">
      <c r="A2617" s="172">
        <v>9046</v>
      </c>
      <c r="B2617" s="172"/>
      <c r="C2617" s="172" t="s">
        <v>5212</v>
      </c>
    </row>
    <row r="2618" spans="1:8">
      <c r="A2618" s="172" t="s">
        <v>5213</v>
      </c>
      <c r="B2618" s="172"/>
      <c r="C2618" s="172" t="s">
        <v>5214</v>
      </c>
      <c r="G2618" t="s">
        <v>340</v>
      </c>
      <c r="H2618" s="171">
        <v>38.45</v>
      </c>
    </row>
    <row r="2619" spans="1:8">
      <c r="A2619" s="172" t="s">
        <v>5215</v>
      </c>
      <c r="B2619" s="172"/>
      <c r="C2619" s="172" t="s">
        <v>5216</v>
      </c>
      <c r="G2619" t="s">
        <v>340</v>
      </c>
      <c r="H2619" s="171">
        <v>259.39</v>
      </c>
    </row>
    <row r="2620" spans="1:8">
      <c r="A2620" s="172" t="s">
        <v>5217</v>
      </c>
      <c r="B2620" s="172"/>
      <c r="C2620" s="172" t="s">
        <v>5218</v>
      </c>
      <c r="G2620" t="s">
        <v>340</v>
      </c>
      <c r="H2620" s="171">
        <v>48.63</v>
      </c>
    </row>
    <row r="2621" spans="1:8">
      <c r="A2621" s="172" t="s">
        <v>5219</v>
      </c>
      <c r="B2621" s="172"/>
      <c r="C2621" s="172" t="s">
        <v>5220</v>
      </c>
      <c r="G2621" t="s">
        <v>340</v>
      </c>
      <c r="H2621" s="171">
        <v>20.19</v>
      </c>
    </row>
    <row r="2622" spans="1:8">
      <c r="A2622" s="172" t="s">
        <v>5221</v>
      </c>
      <c r="B2622" s="172"/>
      <c r="C2622" s="172" t="s">
        <v>5222</v>
      </c>
      <c r="G2622" t="s">
        <v>340</v>
      </c>
      <c r="H2622" s="171">
        <v>20.42</v>
      </c>
    </row>
    <row r="2623" spans="1:8">
      <c r="A2623" s="172" t="s">
        <v>5223</v>
      </c>
      <c r="B2623" s="172"/>
      <c r="C2623" s="172" t="s">
        <v>5224</v>
      </c>
      <c r="G2623" t="s">
        <v>340</v>
      </c>
      <c r="H2623" s="171">
        <v>8.2</v>
      </c>
    </row>
    <row r="2624" spans="1:8">
      <c r="A2624" s="172" t="s">
        <v>5225</v>
      </c>
      <c r="B2624" s="172"/>
      <c r="C2624" s="172" t="s">
        <v>5226</v>
      </c>
      <c r="G2624" t="s">
        <v>340</v>
      </c>
      <c r="H2624" s="171">
        <v>8.93</v>
      </c>
    </row>
    <row r="2625" spans="1:3">
      <c r="A2625" s="172">
        <v>9047</v>
      </c>
      <c r="B2625" s="172"/>
      <c r="C2625" s="172" t="s">
        <v>5227</v>
      </c>
    </row>
    <row r="2626" spans="1:8">
      <c r="A2626" s="172" t="s">
        <v>5228</v>
      </c>
      <c r="B2626" s="172"/>
      <c r="C2626" s="172" t="s">
        <v>5229</v>
      </c>
      <c r="G2626" t="s">
        <v>340</v>
      </c>
      <c r="H2626" s="171">
        <v>46.72</v>
      </c>
    </row>
    <row r="2627" spans="1:3">
      <c r="A2627" s="172">
        <v>9023</v>
      </c>
      <c r="B2627" s="172"/>
      <c r="C2627" s="172" t="s">
        <v>5230</v>
      </c>
    </row>
    <row r="2628" ht="28" spans="1:8">
      <c r="A2628" s="172" t="s">
        <v>5231</v>
      </c>
      <c r="B2628" s="172"/>
      <c r="C2628" s="172" t="s">
        <v>5232</v>
      </c>
      <c r="G2628" t="s">
        <v>340</v>
      </c>
      <c r="H2628" s="171">
        <v>15.98</v>
      </c>
    </row>
    <row r="2629" ht="28" spans="1:8">
      <c r="A2629" s="172" t="s">
        <v>5233</v>
      </c>
      <c r="B2629" s="172"/>
      <c r="C2629" s="172" t="s">
        <v>5234</v>
      </c>
      <c r="G2629" t="s">
        <v>340</v>
      </c>
      <c r="H2629" s="171">
        <v>15.98</v>
      </c>
    </row>
    <row r="2630" ht="28" spans="1:8">
      <c r="A2630" s="172" t="s">
        <v>5235</v>
      </c>
      <c r="B2630" s="172"/>
      <c r="C2630" s="172" t="s">
        <v>5236</v>
      </c>
      <c r="G2630" t="s">
        <v>340</v>
      </c>
      <c r="H2630" s="171">
        <v>15.98</v>
      </c>
    </row>
    <row r="2631" ht="28" spans="1:8">
      <c r="A2631" s="172" t="s">
        <v>5237</v>
      </c>
      <c r="B2631" s="172"/>
      <c r="C2631" s="172" t="s">
        <v>5238</v>
      </c>
      <c r="G2631" t="s">
        <v>340</v>
      </c>
      <c r="H2631" s="171">
        <v>16.27</v>
      </c>
    </row>
    <row r="2632" ht="28" spans="1:8">
      <c r="A2632" s="172" t="s">
        <v>5239</v>
      </c>
      <c r="B2632" s="172"/>
      <c r="C2632" s="172" t="s">
        <v>5240</v>
      </c>
      <c r="G2632" t="s">
        <v>340</v>
      </c>
      <c r="H2632" s="171">
        <v>16.27</v>
      </c>
    </row>
    <row r="2633" ht="28" spans="1:8">
      <c r="A2633" s="172" t="s">
        <v>5241</v>
      </c>
      <c r="B2633" s="172"/>
      <c r="C2633" s="172" t="s">
        <v>5242</v>
      </c>
      <c r="G2633" t="s">
        <v>340</v>
      </c>
      <c r="H2633" s="171">
        <v>16.27</v>
      </c>
    </row>
    <row r="2634" ht="28" spans="1:8">
      <c r="A2634" s="172" t="s">
        <v>5243</v>
      </c>
      <c r="B2634" s="172"/>
      <c r="C2634" s="172" t="s">
        <v>5244</v>
      </c>
      <c r="G2634" t="s">
        <v>340</v>
      </c>
      <c r="H2634" s="171">
        <v>79.92</v>
      </c>
    </row>
    <row r="2635" ht="28" spans="1:8">
      <c r="A2635" s="172" t="s">
        <v>5245</v>
      </c>
      <c r="B2635" s="172"/>
      <c r="C2635" s="172" t="s">
        <v>5246</v>
      </c>
      <c r="G2635" t="s">
        <v>340</v>
      </c>
      <c r="H2635" s="171">
        <v>16.27</v>
      </c>
    </row>
    <row r="2636" ht="28" spans="1:8">
      <c r="A2636" s="172" t="s">
        <v>5247</v>
      </c>
      <c r="B2636" s="172"/>
      <c r="C2636" s="172" t="s">
        <v>5248</v>
      </c>
      <c r="G2636" t="s">
        <v>340</v>
      </c>
      <c r="H2636" s="171">
        <v>16.27</v>
      </c>
    </row>
    <row r="2637" ht="28" spans="1:8">
      <c r="A2637" s="172" t="s">
        <v>5249</v>
      </c>
      <c r="B2637" s="172"/>
      <c r="C2637" s="172" t="s">
        <v>5250</v>
      </c>
      <c r="G2637" t="s">
        <v>340</v>
      </c>
      <c r="H2637" s="171">
        <v>16.27</v>
      </c>
    </row>
    <row r="2638" ht="28" spans="1:8">
      <c r="A2638" s="172" t="s">
        <v>5251</v>
      </c>
      <c r="B2638" s="172"/>
      <c r="C2638" s="172" t="s">
        <v>5252</v>
      </c>
      <c r="G2638" t="s">
        <v>340</v>
      </c>
      <c r="H2638" s="171">
        <v>16.27</v>
      </c>
    </row>
    <row r="2639" ht="28" spans="1:8">
      <c r="A2639" s="172" t="s">
        <v>5253</v>
      </c>
      <c r="B2639" s="172"/>
      <c r="C2639" s="172" t="s">
        <v>5254</v>
      </c>
      <c r="G2639" t="s">
        <v>340</v>
      </c>
      <c r="H2639" s="171">
        <v>9.32</v>
      </c>
    </row>
    <row r="2640" ht="28" spans="1:8">
      <c r="A2640" s="172" t="s">
        <v>5255</v>
      </c>
      <c r="B2640" s="172"/>
      <c r="C2640" s="172" t="s">
        <v>5256</v>
      </c>
      <c r="G2640" t="s">
        <v>340</v>
      </c>
      <c r="H2640" s="171">
        <v>9.32</v>
      </c>
    </row>
    <row r="2641" ht="28" spans="1:8">
      <c r="A2641" s="172" t="s">
        <v>5257</v>
      </c>
      <c r="B2641" s="172"/>
      <c r="C2641" s="172" t="s">
        <v>5258</v>
      </c>
      <c r="G2641" t="s">
        <v>340</v>
      </c>
      <c r="H2641" s="171">
        <v>16.27</v>
      </c>
    </row>
    <row r="2642" ht="28" spans="1:8">
      <c r="A2642" s="172" t="s">
        <v>5259</v>
      </c>
      <c r="B2642" s="172"/>
      <c r="C2642" s="172" t="s">
        <v>5260</v>
      </c>
      <c r="G2642" t="s">
        <v>340</v>
      </c>
      <c r="H2642" s="171">
        <v>16.27</v>
      </c>
    </row>
    <row r="2643" ht="28" spans="1:8">
      <c r="A2643" s="172" t="s">
        <v>5261</v>
      </c>
      <c r="B2643" s="172"/>
      <c r="C2643" s="172" t="s">
        <v>5262</v>
      </c>
      <c r="G2643" t="s">
        <v>340</v>
      </c>
      <c r="H2643" s="171">
        <v>16.27</v>
      </c>
    </row>
    <row r="2644" ht="28" spans="1:8">
      <c r="A2644" s="172" t="s">
        <v>5263</v>
      </c>
      <c r="B2644" s="172"/>
      <c r="C2644" s="172" t="s">
        <v>5264</v>
      </c>
      <c r="G2644" t="s">
        <v>340</v>
      </c>
      <c r="H2644" s="171">
        <v>16.27</v>
      </c>
    </row>
    <row r="2645" ht="28" spans="1:8">
      <c r="A2645" s="172" t="s">
        <v>5265</v>
      </c>
      <c r="B2645" s="172"/>
      <c r="C2645" s="172" t="s">
        <v>5266</v>
      </c>
      <c r="G2645" t="s">
        <v>340</v>
      </c>
      <c r="H2645" s="171">
        <v>100.03</v>
      </c>
    </row>
    <row r="2646" ht="28" spans="1:8">
      <c r="A2646" s="172" t="s">
        <v>5267</v>
      </c>
      <c r="B2646" s="172"/>
      <c r="C2646" s="172" t="s">
        <v>5268</v>
      </c>
      <c r="G2646" t="s">
        <v>340</v>
      </c>
      <c r="H2646" s="171">
        <v>35.64</v>
      </c>
    </row>
    <row r="2647" ht="28" spans="1:8">
      <c r="A2647" s="172" t="s">
        <v>5269</v>
      </c>
      <c r="B2647" s="172"/>
      <c r="C2647" s="172" t="s">
        <v>5270</v>
      </c>
      <c r="G2647" t="s">
        <v>340</v>
      </c>
      <c r="H2647" s="171">
        <v>35.64</v>
      </c>
    </row>
    <row r="2648" ht="28" spans="1:8">
      <c r="A2648" s="172" t="s">
        <v>5271</v>
      </c>
      <c r="B2648" s="172"/>
      <c r="C2648" s="172" t="s">
        <v>5272</v>
      </c>
      <c r="G2648" t="s">
        <v>340</v>
      </c>
      <c r="H2648" s="171">
        <v>35.64</v>
      </c>
    </row>
    <row r="2649" ht="28" spans="1:8">
      <c r="A2649" s="172" t="s">
        <v>5273</v>
      </c>
      <c r="B2649" s="172"/>
      <c r="C2649" s="172" t="s">
        <v>5274</v>
      </c>
      <c r="G2649" t="s">
        <v>340</v>
      </c>
      <c r="H2649" s="171">
        <v>35.64</v>
      </c>
    </row>
    <row r="2650" ht="28" spans="1:8">
      <c r="A2650" s="172" t="s">
        <v>5275</v>
      </c>
      <c r="B2650" s="172"/>
      <c r="C2650" s="172" t="s">
        <v>5276</v>
      </c>
      <c r="G2650" t="s">
        <v>340</v>
      </c>
      <c r="H2650" s="171">
        <v>22.26</v>
      </c>
    </row>
    <row r="2651" ht="28" spans="1:8">
      <c r="A2651" s="172" t="s">
        <v>5277</v>
      </c>
      <c r="B2651" s="172"/>
      <c r="C2651" s="172" t="s">
        <v>5278</v>
      </c>
      <c r="G2651" t="s">
        <v>340</v>
      </c>
      <c r="H2651" s="171">
        <v>22.61</v>
      </c>
    </row>
    <row r="2652" ht="28" spans="1:8">
      <c r="A2652" s="172" t="s">
        <v>5279</v>
      </c>
      <c r="B2652" s="172"/>
      <c r="C2652" s="172" t="s">
        <v>5280</v>
      </c>
      <c r="G2652" t="s">
        <v>340</v>
      </c>
      <c r="H2652" s="171">
        <v>22.61</v>
      </c>
    </row>
    <row r="2653" ht="28" spans="1:8">
      <c r="A2653" s="172" t="s">
        <v>5281</v>
      </c>
      <c r="B2653" s="172"/>
      <c r="C2653" s="172" t="s">
        <v>5282</v>
      </c>
      <c r="G2653" t="s">
        <v>340</v>
      </c>
      <c r="H2653" s="171">
        <v>22.61</v>
      </c>
    </row>
    <row r="2654" ht="28" spans="1:8">
      <c r="A2654" s="172" t="s">
        <v>5283</v>
      </c>
      <c r="B2654" s="172"/>
      <c r="C2654" s="172" t="s">
        <v>5284</v>
      </c>
      <c r="G2654" t="s">
        <v>340</v>
      </c>
      <c r="H2654" s="171">
        <v>22.61</v>
      </c>
    </row>
    <row r="2655" ht="28" spans="1:8">
      <c r="A2655" s="172" t="s">
        <v>5285</v>
      </c>
      <c r="B2655" s="172"/>
      <c r="C2655" s="172" t="s">
        <v>5286</v>
      </c>
      <c r="G2655" t="s">
        <v>340</v>
      </c>
      <c r="H2655" s="171">
        <v>22.61</v>
      </c>
    </row>
    <row r="2656" ht="28" spans="1:8">
      <c r="A2656" s="172" t="s">
        <v>5287</v>
      </c>
      <c r="B2656" s="172"/>
      <c r="C2656" s="172" t="s">
        <v>5288</v>
      </c>
      <c r="G2656" t="s">
        <v>340</v>
      </c>
      <c r="H2656" s="171">
        <v>22.61</v>
      </c>
    </row>
    <row r="2657" ht="28" spans="1:8">
      <c r="A2657" s="172" t="s">
        <v>5289</v>
      </c>
      <c r="B2657" s="172"/>
      <c r="C2657" s="172" t="s">
        <v>5290</v>
      </c>
      <c r="G2657" t="s">
        <v>340</v>
      </c>
      <c r="H2657" s="171">
        <v>22.61</v>
      </c>
    </row>
    <row r="2658" ht="28" spans="1:8">
      <c r="A2658" s="172" t="s">
        <v>5291</v>
      </c>
      <c r="B2658" s="172"/>
      <c r="C2658" s="172" t="s">
        <v>5292</v>
      </c>
      <c r="G2658" t="s">
        <v>340</v>
      </c>
      <c r="H2658" s="171">
        <v>16.06</v>
      </c>
    </row>
    <row r="2659" ht="28" spans="1:8">
      <c r="A2659" s="172" t="s">
        <v>5293</v>
      </c>
      <c r="B2659" s="172"/>
      <c r="C2659" s="172" t="s">
        <v>5294</v>
      </c>
      <c r="G2659" t="s">
        <v>340</v>
      </c>
      <c r="H2659" s="171">
        <v>12.5</v>
      </c>
    </row>
    <row r="2660" ht="28" spans="1:8">
      <c r="A2660" s="172" t="s">
        <v>5295</v>
      </c>
      <c r="B2660" s="172"/>
      <c r="C2660" s="172" t="s">
        <v>5296</v>
      </c>
      <c r="G2660" t="s">
        <v>340</v>
      </c>
      <c r="H2660" s="171">
        <v>17.69</v>
      </c>
    </row>
    <row r="2661" ht="28" spans="1:8">
      <c r="A2661" s="172" t="s">
        <v>5297</v>
      </c>
      <c r="B2661" s="172"/>
      <c r="C2661" s="172" t="s">
        <v>5298</v>
      </c>
      <c r="G2661" t="s">
        <v>340</v>
      </c>
      <c r="H2661" s="171">
        <v>12.5</v>
      </c>
    </row>
    <row r="2662" ht="28" spans="1:8">
      <c r="A2662" s="172" t="s">
        <v>5299</v>
      </c>
      <c r="B2662" s="172"/>
      <c r="C2662" s="172" t="s">
        <v>5300</v>
      </c>
      <c r="G2662" t="s">
        <v>340</v>
      </c>
      <c r="H2662" s="171">
        <v>22.61</v>
      </c>
    </row>
    <row r="2663" ht="28" spans="1:8">
      <c r="A2663" s="172" t="s">
        <v>5301</v>
      </c>
      <c r="B2663" s="172"/>
      <c r="C2663" s="172" t="s">
        <v>5302</v>
      </c>
      <c r="G2663" t="s">
        <v>340</v>
      </c>
      <c r="H2663" s="171">
        <v>12.5</v>
      </c>
    </row>
    <row r="2664" ht="28" spans="1:8">
      <c r="A2664" s="172" t="s">
        <v>5303</v>
      </c>
      <c r="B2664" s="172"/>
      <c r="C2664" s="172" t="s">
        <v>5304</v>
      </c>
      <c r="G2664" t="s">
        <v>340</v>
      </c>
      <c r="H2664" s="171">
        <v>12.5</v>
      </c>
    </row>
    <row r="2665" ht="28" spans="1:8">
      <c r="A2665" s="172" t="s">
        <v>5305</v>
      </c>
      <c r="B2665" s="172"/>
      <c r="C2665" s="172" t="s">
        <v>5306</v>
      </c>
      <c r="G2665" t="s">
        <v>340</v>
      </c>
      <c r="H2665" s="171">
        <v>22.61</v>
      </c>
    </row>
    <row r="2666" ht="28" spans="1:8">
      <c r="A2666" s="172" t="s">
        <v>5307</v>
      </c>
      <c r="B2666" s="172"/>
      <c r="C2666" s="172" t="s">
        <v>5308</v>
      </c>
      <c r="G2666" t="s">
        <v>340</v>
      </c>
      <c r="H2666" s="171">
        <v>22.61</v>
      </c>
    </row>
    <row r="2667" ht="28" spans="1:8">
      <c r="A2667" s="172" t="s">
        <v>5309</v>
      </c>
      <c r="B2667" s="172"/>
      <c r="C2667" s="172" t="s">
        <v>5310</v>
      </c>
      <c r="G2667" t="s">
        <v>340</v>
      </c>
      <c r="H2667" s="171">
        <v>22.61</v>
      </c>
    </row>
    <row r="2668" ht="28" spans="1:8">
      <c r="A2668" s="172" t="s">
        <v>5311</v>
      </c>
      <c r="B2668" s="172"/>
      <c r="C2668" s="172" t="s">
        <v>5312</v>
      </c>
      <c r="G2668" t="s">
        <v>340</v>
      </c>
      <c r="H2668" s="171">
        <v>22.61</v>
      </c>
    </row>
    <row r="2669" ht="28" spans="1:8">
      <c r="A2669" s="172" t="s">
        <v>5313</v>
      </c>
      <c r="B2669" s="172"/>
      <c r="C2669" s="172" t="s">
        <v>5314</v>
      </c>
      <c r="G2669" t="s">
        <v>340</v>
      </c>
      <c r="H2669" s="171">
        <v>22.61</v>
      </c>
    </row>
    <row r="2670" ht="28" spans="1:8">
      <c r="A2670" s="172" t="s">
        <v>5315</v>
      </c>
      <c r="B2670" s="172"/>
      <c r="C2670" s="172" t="s">
        <v>5316</v>
      </c>
      <c r="G2670" t="s">
        <v>340</v>
      </c>
      <c r="H2670" s="171">
        <v>22.61</v>
      </c>
    </row>
    <row r="2671" ht="28" spans="1:8">
      <c r="A2671" s="172" t="s">
        <v>5317</v>
      </c>
      <c r="B2671" s="172"/>
      <c r="C2671" s="172" t="s">
        <v>5318</v>
      </c>
      <c r="G2671" t="s">
        <v>340</v>
      </c>
      <c r="H2671" s="171">
        <v>22.61</v>
      </c>
    </row>
    <row r="2672" spans="1:3">
      <c r="A2672" s="172">
        <v>8691</v>
      </c>
      <c r="B2672" s="172"/>
      <c r="C2672" s="172" t="s">
        <v>5319</v>
      </c>
    </row>
    <row r="2673" spans="1:3">
      <c r="A2673" s="172">
        <v>9050</v>
      </c>
      <c r="B2673" s="172"/>
      <c r="C2673" s="172" t="s">
        <v>5320</v>
      </c>
    </row>
    <row r="2674" ht="56" spans="1:8">
      <c r="A2674" s="172" t="s">
        <v>5321</v>
      </c>
      <c r="B2674" s="172"/>
      <c r="C2674" s="172" t="s">
        <v>5322</v>
      </c>
      <c r="G2674" t="s">
        <v>340</v>
      </c>
      <c r="H2674" s="171">
        <v>152.18</v>
      </c>
    </row>
    <row r="2675" ht="42" spans="1:8">
      <c r="A2675" s="172" t="s">
        <v>5323</v>
      </c>
      <c r="B2675" s="172"/>
      <c r="C2675" s="172" t="s">
        <v>5324</v>
      </c>
      <c r="G2675" t="s">
        <v>340</v>
      </c>
      <c r="H2675" s="171">
        <v>280.35</v>
      </c>
    </row>
    <row r="2676" ht="42" spans="1:8">
      <c r="A2676" s="172" t="s">
        <v>5325</v>
      </c>
      <c r="B2676" s="172"/>
      <c r="C2676" s="172" t="s">
        <v>5326</v>
      </c>
      <c r="G2676" t="s">
        <v>340</v>
      </c>
      <c r="H2676" s="171">
        <v>200.75</v>
      </c>
    </row>
    <row r="2677" spans="1:3">
      <c r="A2677" s="172">
        <v>9051</v>
      </c>
      <c r="B2677" s="172"/>
      <c r="C2677" s="172" t="s">
        <v>5327</v>
      </c>
    </row>
    <row r="2678" ht="42" spans="1:8">
      <c r="A2678" s="172" t="s">
        <v>5328</v>
      </c>
      <c r="B2678" s="172"/>
      <c r="C2678" s="172" t="s">
        <v>5329</v>
      </c>
      <c r="G2678" t="s">
        <v>340</v>
      </c>
      <c r="H2678" s="171">
        <v>124.3</v>
      </c>
    </row>
    <row r="2679" ht="42" spans="1:8">
      <c r="A2679" s="172" t="s">
        <v>5330</v>
      </c>
      <c r="B2679" s="172"/>
      <c r="C2679" s="172" t="s">
        <v>5331</v>
      </c>
      <c r="G2679" t="s">
        <v>340</v>
      </c>
      <c r="H2679" s="171">
        <v>175.95</v>
      </c>
    </row>
    <row r="2680" spans="1:3">
      <c r="A2680" s="172">
        <v>9052</v>
      </c>
      <c r="B2680" s="172"/>
      <c r="C2680" s="172" t="s">
        <v>5332</v>
      </c>
    </row>
    <row r="2681" ht="70" spans="1:8">
      <c r="A2681" s="172" t="s">
        <v>5333</v>
      </c>
      <c r="B2681" s="172"/>
      <c r="C2681" s="172" t="s">
        <v>5334</v>
      </c>
      <c r="G2681" t="s">
        <v>340</v>
      </c>
      <c r="H2681" s="171">
        <v>217.37</v>
      </c>
    </row>
    <row r="2682" ht="56" spans="1:8">
      <c r="A2682" s="172" t="s">
        <v>5335</v>
      </c>
      <c r="B2682" s="172"/>
      <c r="C2682" s="172" t="s">
        <v>5336</v>
      </c>
      <c r="G2682" t="s">
        <v>340</v>
      </c>
      <c r="H2682" s="171">
        <v>130.47</v>
      </c>
    </row>
    <row r="2683" ht="70" spans="1:8">
      <c r="A2683" s="172" t="s">
        <v>5337</v>
      </c>
      <c r="B2683" s="172"/>
      <c r="C2683" s="172" t="s">
        <v>5338</v>
      </c>
      <c r="G2683" t="s">
        <v>340</v>
      </c>
      <c r="H2683" s="171">
        <v>358.59</v>
      </c>
    </row>
    <row r="2684" ht="70" spans="1:8">
      <c r="A2684" s="172" t="s">
        <v>5339</v>
      </c>
      <c r="B2684" s="172"/>
      <c r="C2684" s="172" t="s">
        <v>5340</v>
      </c>
      <c r="G2684" t="s">
        <v>340</v>
      </c>
      <c r="H2684" s="171">
        <v>248.49</v>
      </c>
    </row>
    <row r="2685" ht="70" spans="1:8">
      <c r="A2685" s="172" t="s">
        <v>5341</v>
      </c>
      <c r="B2685" s="172"/>
      <c r="C2685" s="172" t="s">
        <v>5342</v>
      </c>
      <c r="G2685" t="s">
        <v>340</v>
      </c>
      <c r="H2685" s="171">
        <v>354.41</v>
      </c>
    </row>
    <row r="2686" ht="84" spans="1:8">
      <c r="A2686" s="172" t="s">
        <v>5343</v>
      </c>
      <c r="B2686" s="172"/>
      <c r="C2686" s="172" t="s">
        <v>5344</v>
      </c>
      <c r="G2686" t="s">
        <v>340</v>
      </c>
      <c r="H2686" s="171">
        <v>355.48</v>
      </c>
    </row>
    <row r="2687" ht="70" spans="1:8">
      <c r="A2687" s="172" t="s">
        <v>5345</v>
      </c>
      <c r="B2687" s="172"/>
      <c r="C2687" s="172" t="s">
        <v>5346</v>
      </c>
      <c r="G2687" t="s">
        <v>340</v>
      </c>
      <c r="H2687" s="171">
        <v>320.21</v>
      </c>
    </row>
    <row r="2688" spans="1:3">
      <c r="A2688" s="172">
        <v>9053</v>
      </c>
      <c r="B2688" s="172"/>
      <c r="C2688" s="172" t="s">
        <v>5347</v>
      </c>
    </row>
    <row r="2689" ht="56" spans="1:8">
      <c r="A2689" s="172" t="s">
        <v>5348</v>
      </c>
      <c r="B2689" s="172"/>
      <c r="C2689" s="172" t="s">
        <v>5349</v>
      </c>
      <c r="G2689" t="s">
        <v>340</v>
      </c>
      <c r="H2689" s="171">
        <v>252.57</v>
      </c>
    </row>
    <row r="2690" ht="56" spans="1:8">
      <c r="A2690" s="172" t="s">
        <v>5350</v>
      </c>
      <c r="B2690" s="172"/>
      <c r="C2690" s="172" t="s">
        <v>5351</v>
      </c>
      <c r="G2690" t="s">
        <v>340</v>
      </c>
      <c r="H2690" s="171">
        <v>142.47</v>
      </c>
    </row>
    <row r="2691" spans="1:3">
      <c r="A2691" s="172">
        <v>9054</v>
      </c>
      <c r="B2691" s="172"/>
      <c r="C2691" s="172" t="s">
        <v>5352</v>
      </c>
    </row>
    <row r="2692" ht="70" spans="1:8">
      <c r="A2692" s="172" t="s">
        <v>5353</v>
      </c>
      <c r="B2692" s="172"/>
      <c r="C2692" s="172" t="s">
        <v>5354</v>
      </c>
      <c r="G2692" t="s">
        <v>340</v>
      </c>
      <c r="H2692" s="171">
        <v>179.78</v>
      </c>
    </row>
    <row r="2693" spans="1:3">
      <c r="A2693" s="172">
        <v>9055</v>
      </c>
      <c r="B2693" s="172"/>
      <c r="C2693" s="172" t="s">
        <v>5355</v>
      </c>
    </row>
    <row r="2694" ht="42" spans="1:8">
      <c r="A2694" s="172" t="s">
        <v>5356</v>
      </c>
      <c r="B2694" s="172"/>
      <c r="C2694" s="172" t="s">
        <v>5357</v>
      </c>
      <c r="G2694" t="s">
        <v>340</v>
      </c>
      <c r="H2694" s="171">
        <v>298.9</v>
      </c>
    </row>
    <row r="2695" ht="42" spans="1:8">
      <c r="A2695" s="172" t="s">
        <v>5358</v>
      </c>
      <c r="B2695" s="172"/>
      <c r="C2695" s="172" t="s">
        <v>5359</v>
      </c>
      <c r="G2695" t="s">
        <v>340</v>
      </c>
      <c r="H2695" s="171">
        <v>500.15</v>
      </c>
    </row>
    <row r="2696" spans="1:3">
      <c r="A2696" s="172">
        <v>8692</v>
      </c>
      <c r="B2696" s="172"/>
      <c r="C2696" s="172" t="s">
        <v>5360</v>
      </c>
    </row>
    <row r="2697" spans="1:3">
      <c r="A2697" s="172">
        <v>9056</v>
      </c>
      <c r="B2697" s="172"/>
      <c r="C2697" s="172" t="s">
        <v>5361</v>
      </c>
    </row>
    <row r="2698" spans="1:8">
      <c r="A2698" s="172" t="s">
        <v>5362</v>
      </c>
      <c r="B2698" s="172"/>
      <c r="C2698" s="172" t="s">
        <v>5363</v>
      </c>
      <c r="G2698" t="s">
        <v>337</v>
      </c>
      <c r="H2698" s="171">
        <v>19.86</v>
      </c>
    </row>
    <row r="2699" spans="1:8">
      <c r="A2699" s="172" t="s">
        <v>5364</v>
      </c>
      <c r="B2699" s="172"/>
      <c r="C2699" s="172" t="s">
        <v>5365</v>
      </c>
      <c r="G2699" t="s">
        <v>337</v>
      </c>
      <c r="H2699" s="171">
        <v>31.44</v>
      </c>
    </row>
    <row r="2700" spans="1:8">
      <c r="A2700" s="172" t="s">
        <v>5366</v>
      </c>
      <c r="B2700" s="172"/>
      <c r="C2700" s="172" t="s">
        <v>5367</v>
      </c>
      <c r="G2700" t="s">
        <v>337</v>
      </c>
      <c r="H2700" s="171">
        <v>34.54</v>
      </c>
    </row>
    <row r="2701" spans="1:3">
      <c r="A2701" s="172">
        <v>9057</v>
      </c>
      <c r="B2701" s="172"/>
      <c r="C2701" s="172" t="s">
        <v>5368</v>
      </c>
    </row>
    <row r="2702" spans="1:8">
      <c r="A2702" s="172" t="s">
        <v>5369</v>
      </c>
      <c r="B2702" s="172"/>
      <c r="C2702" s="172" t="s">
        <v>108</v>
      </c>
      <c r="G2702" t="s">
        <v>340</v>
      </c>
      <c r="H2702" s="171">
        <v>10.02</v>
      </c>
    </row>
    <row r="2703" spans="1:8">
      <c r="A2703" s="172" t="s">
        <v>5370</v>
      </c>
      <c r="B2703" s="172"/>
      <c r="C2703" s="172" t="s">
        <v>120</v>
      </c>
      <c r="G2703" t="s">
        <v>337</v>
      </c>
      <c r="H2703" s="171">
        <v>23.9</v>
      </c>
    </row>
    <row r="2704" ht="28" spans="1:8">
      <c r="A2704" s="172" t="s">
        <v>5371</v>
      </c>
      <c r="B2704" s="172"/>
      <c r="C2704" s="172" t="s">
        <v>5372</v>
      </c>
      <c r="G2704" t="s">
        <v>340</v>
      </c>
      <c r="H2704" s="171">
        <v>13.35</v>
      </c>
    </row>
    <row r="2705" spans="1:3">
      <c r="A2705" s="172">
        <v>9058</v>
      </c>
      <c r="B2705" s="172"/>
      <c r="C2705" s="172" t="s">
        <v>5373</v>
      </c>
    </row>
    <row r="2706" spans="1:8">
      <c r="A2706" s="172" t="s">
        <v>5374</v>
      </c>
      <c r="B2706" s="172"/>
      <c r="C2706" s="172" t="s">
        <v>113</v>
      </c>
      <c r="G2706" t="s">
        <v>340</v>
      </c>
      <c r="H2706" s="171">
        <v>9</v>
      </c>
    </row>
    <row r="2707" spans="1:8">
      <c r="A2707" s="172" t="s">
        <v>5375</v>
      </c>
      <c r="B2707" s="172"/>
      <c r="C2707" s="172" t="s">
        <v>117</v>
      </c>
      <c r="G2707" t="s">
        <v>340</v>
      </c>
      <c r="H2707" s="171">
        <v>9</v>
      </c>
    </row>
    <row r="2708" spans="1:8">
      <c r="A2708" s="172" t="s">
        <v>5376</v>
      </c>
      <c r="B2708" s="172"/>
      <c r="C2708" s="172" t="s">
        <v>5377</v>
      </c>
      <c r="G2708" t="s">
        <v>340</v>
      </c>
      <c r="H2708" s="171">
        <v>131.25</v>
      </c>
    </row>
    <row r="2709" spans="1:8">
      <c r="A2709" s="172" t="s">
        <v>5378</v>
      </c>
      <c r="B2709" s="172"/>
      <c r="C2709" s="172" t="s">
        <v>5379</v>
      </c>
      <c r="G2709" t="s">
        <v>340</v>
      </c>
      <c r="H2709" s="171">
        <v>107.17</v>
      </c>
    </row>
    <row r="2710" spans="1:8">
      <c r="A2710" s="172" t="s">
        <v>5380</v>
      </c>
      <c r="B2710" s="172"/>
      <c r="C2710" s="172" t="s">
        <v>5381</v>
      </c>
      <c r="G2710" t="s">
        <v>340</v>
      </c>
      <c r="H2710" s="171">
        <v>107.17</v>
      </c>
    </row>
    <row r="2711" spans="1:8">
      <c r="A2711" s="172" t="s">
        <v>5382</v>
      </c>
      <c r="B2711" s="172"/>
      <c r="C2711" s="172" t="s">
        <v>5383</v>
      </c>
      <c r="G2711" t="s">
        <v>340</v>
      </c>
      <c r="H2711" s="171">
        <v>110.36</v>
      </c>
    </row>
    <row r="2712" spans="1:8">
      <c r="A2712" s="172" t="s">
        <v>5384</v>
      </c>
      <c r="B2712" s="172"/>
      <c r="C2712" s="172" t="s">
        <v>5385</v>
      </c>
      <c r="G2712" t="s">
        <v>340</v>
      </c>
      <c r="H2712" s="171">
        <v>110.36</v>
      </c>
    </row>
    <row r="2713" spans="1:8">
      <c r="A2713" s="172" t="s">
        <v>5386</v>
      </c>
      <c r="B2713" s="172"/>
      <c r="C2713" s="172" t="s">
        <v>5387</v>
      </c>
      <c r="G2713" t="s">
        <v>340</v>
      </c>
      <c r="H2713" s="171">
        <v>110.36</v>
      </c>
    </row>
    <row r="2714" spans="1:8">
      <c r="A2714" s="172" t="s">
        <v>5388</v>
      </c>
      <c r="B2714" s="172"/>
      <c r="C2714" s="172" t="s">
        <v>5389</v>
      </c>
      <c r="G2714" t="s">
        <v>340</v>
      </c>
      <c r="H2714" s="171">
        <v>110.36</v>
      </c>
    </row>
    <row r="2715" spans="1:8">
      <c r="A2715" s="172" t="s">
        <v>5390</v>
      </c>
      <c r="B2715" s="172"/>
      <c r="C2715" s="172" t="s">
        <v>5391</v>
      </c>
      <c r="G2715" t="s">
        <v>340</v>
      </c>
      <c r="H2715" s="171">
        <v>110.36</v>
      </c>
    </row>
    <row r="2716" spans="1:8">
      <c r="A2716" s="172" t="s">
        <v>5392</v>
      </c>
      <c r="B2716" s="172"/>
      <c r="C2716" s="172" t="s">
        <v>5393</v>
      </c>
      <c r="G2716" t="s">
        <v>340</v>
      </c>
      <c r="H2716" s="171">
        <v>92.04</v>
      </c>
    </row>
    <row r="2717" spans="1:8">
      <c r="A2717" s="172" t="s">
        <v>5394</v>
      </c>
      <c r="B2717" s="172"/>
      <c r="C2717" s="172" t="s">
        <v>145</v>
      </c>
      <c r="G2717" t="s">
        <v>340</v>
      </c>
      <c r="H2717" s="171">
        <v>128.97</v>
      </c>
    </row>
    <row r="2718" spans="1:8">
      <c r="A2718" s="172" t="s">
        <v>5395</v>
      </c>
      <c r="B2718" s="172"/>
      <c r="C2718" s="172" t="s">
        <v>5396</v>
      </c>
      <c r="G2718" t="s">
        <v>340</v>
      </c>
      <c r="H2718" s="171">
        <v>83.51</v>
      </c>
    </row>
    <row r="2719" spans="1:8">
      <c r="A2719" s="172" t="s">
        <v>5397</v>
      </c>
      <c r="B2719" s="172"/>
      <c r="C2719" s="172" t="s">
        <v>5398</v>
      </c>
      <c r="G2719" t="s">
        <v>340</v>
      </c>
      <c r="H2719" s="171">
        <v>97.57</v>
      </c>
    </row>
    <row r="2720" spans="1:8">
      <c r="A2720" s="172" t="s">
        <v>5399</v>
      </c>
      <c r="B2720" s="172"/>
      <c r="C2720" s="172" t="s">
        <v>5400</v>
      </c>
      <c r="G2720" t="s">
        <v>340</v>
      </c>
      <c r="H2720" s="171">
        <v>99.97</v>
      </c>
    </row>
    <row r="2721" spans="1:8">
      <c r="A2721" s="172" t="s">
        <v>5401</v>
      </c>
      <c r="B2721" s="172"/>
      <c r="C2721" s="172" t="s">
        <v>5402</v>
      </c>
      <c r="G2721" t="s">
        <v>340</v>
      </c>
      <c r="H2721" s="171">
        <v>124.17</v>
      </c>
    </row>
    <row r="2722" spans="1:8">
      <c r="A2722" s="172" t="s">
        <v>5403</v>
      </c>
      <c r="B2722" s="172"/>
      <c r="C2722" s="172" t="s">
        <v>5404</v>
      </c>
      <c r="G2722" t="s">
        <v>340</v>
      </c>
      <c r="H2722" s="171">
        <v>103.22</v>
      </c>
    </row>
    <row r="2723" spans="1:8">
      <c r="A2723" s="172" t="s">
        <v>5405</v>
      </c>
      <c r="B2723" s="172"/>
      <c r="C2723" s="172" t="s">
        <v>141</v>
      </c>
      <c r="G2723" t="s">
        <v>340</v>
      </c>
      <c r="H2723" s="171">
        <v>128.97</v>
      </c>
    </row>
    <row r="2724" spans="1:8">
      <c r="A2724" s="172" t="s">
        <v>5406</v>
      </c>
      <c r="B2724" s="172"/>
      <c r="C2724" s="172" t="s">
        <v>5407</v>
      </c>
      <c r="G2724" t="s">
        <v>340</v>
      </c>
      <c r="H2724" s="171">
        <v>107.62</v>
      </c>
    </row>
    <row r="2725" spans="1:8">
      <c r="A2725" s="172" t="s">
        <v>5408</v>
      </c>
      <c r="B2725" s="172"/>
      <c r="C2725" s="172" t="s">
        <v>5409</v>
      </c>
      <c r="G2725" t="s">
        <v>340</v>
      </c>
      <c r="H2725" s="171">
        <v>120</v>
      </c>
    </row>
    <row r="2726" spans="1:8">
      <c r="A2726" s="172" t="s">
        <v>5410</v>
      </c>
      <c r="B2726" s="172"/>
      <c r="C2726" s="172" t="s">
        <v>5411</v>
      </c>
      <c r="G2726" t="s">
        <v>340</v>
      </c>
      <c r="H2726" s="171">
        <v>98.95</v>
      </c>
    </row>
    <row r="2727" spans="1:8">
      <c r="A2727" s="172" t="s">
        <v>5412</v>
      </c>
      <c r="B2727" s="172"/>
      <c r="C2727" s="172" t="s">
        <v>124</v>
      </c>
      <c r="G2727" t="s">
        <v>337</v>
      </c>
      <c r="H2727" s="171">
        <v>90.5</v>
      </c>
    </row>
    <row r="2728" spans="1:8">
      <c r="A2728" s="172" t="s">
        <v>5413</v>
      </c>
      <c r="B2728" s="172"/>
      <c r="C2728" s="172" t="s">
        <v>5414</v>
      </c>
      <c r="G2728" t="s">
        <v>337</v>
      </c>
      <c r="H2728" s="171">
        <v>100</v>
      </c>
    </row>
    <row r="2729" spans="1:8">
      <c r="A2729" s="172" t="s">
        <v>5415</v>
      </c>
      <c r="B2729" s="172"/>
      <c r="C2729" s="172" t="s">
        <v>131</v>
      </c>
      <c r="G2729" t="s">
        <v>337</v>
      </c>
      <c r="H2729" s="171">
        <v>21.5</v>
      </c>
    </row>
    <row r="2730" spans="1:8">
      <c r="A2730" s="172" t="s">
        <v>5416</v>
      </c>
      <c r="B2730" s="172"/>
      <c r="C2730" s="172" t="s">
        <v>5417</v>
      </c>
      <c r="G2730" t="s">
        <v>337</v>
      </c>
      <c r="H2730" s="171">
        <v>87.5</v>
      </c>
    </row>
    <row r="2731" spans="1:8">
      <c r="A2731" s="172" t="s">
        <v>5418</v>
      </c>
      <c r="B2731" s="172"/>
      <c r="C2731" s="172" t="s">
        <v>5419</v>
      </c>
      <c r="G2731" t="s">
        <v>340</v>
      </c>
      <c r="H2731" s="171">
        <v>32.42</v>
      </c>
    </row>
    <row r="2732" spans="1:8">
      <c r="A2732" s="172" t="s">
        <v>5420</v>
      </c>
      <c r="B2732" s="172"/>
      <c r="C2732" s="172" t="s">
        <v>180</v>
      </c>
      <c r="G2732" t="s">
        <v>340</v>
      </c>
      <c r="H2732" s="171">
        <v>159.9</v>
      </c>
    </row>
    <row r="2733" spans="1:8">
      <c r="A2733" s="172" t="s">
        <v>5421</v>
      </c>
      <c r="B2733" s="172"/>
      <c r="C2733" s="172" t="s">
        <v>184</v>
      </c>
      <c r="G2733" t="s">
        <v>340</v>
      </c>
      <c r="H2733" s="171">
        <v>159.9</v>
      </c>
    </row>
    <row r="2734" spans="1:3">
      <c r="A2734" s="172">
        <v>9060</v>
      </c>
      <c r="B2734" s="172"/>
      <c r="C2734" s="172" t="s">
        <v>5422</v>
      </c>
    </row>
    <row r="2735" spans="1:8">
      <c r="A2735" s="172" t="s">
        <v>5423</v>
      </c>
      <c r="B2735" s="172"/>
      <c r="C2735" s="172" t="s">
        <v>5424</v>
      </c>
      <c r="G2735" t="s">
        <v>439</v>
      </c>
      <c r="H2735" s="171">
        <v>998.28</v>
      </c>
    </row>
    <row r="2736" spans="1:8">
      <c r="A2736" s="172" t="s">
        <v>5425</v>
      </c>
      <c r="B2736" s="172"/>
      <c r="C2736" s="172" t="s">
        <v>5426</v>
      </c>
      <c r="G2736" t="s">
        <v>340</v>
      </c>
      <c r="H2736" s="171">
        <v>244.2</v>
      </c>
    </row>
    <row r="2737" spans="1:8">
      <c r="A2737" s="172" t="s">
        <v>5427</v>
      </c>
      <c r="B2737" s="172"/>
      <c r="C2737" s="172" t="s">
        <v>5428</v>
      </c>
      <c r="G2737" t="s">
        <v>340</v>
      </c>
      <c r="H2737" s="171">
        <v>30.69</v>
      </c>
    </row>
    <row r="2738" spans="1:3">
      <c r="A2738" s="172">
        <v>8693</v>
      </c>
      <c r="B2738" s="172"/>
      <c r="C2738" s="172" t="s">
        <v>5429</v>
      </c>
    </row>
    <row r="2739" spans="1:3">
      <c r="A2739" s="172">
        <v>9061</v>
      </c>
      <c r="B2739" s="172"/>
      <c r="C2739" s="172" t="s">
        <v>5430</v>
      </c>
    </row>
    <row r="2740" ht="28" spans="1:8">
      <c r="A2740" s="172" t="s">
        <v>5431</v>
      </c>
      <c r="B2740" s="172"/>
      <c r="C2740" s="172" t="s">
        <v>5432</v>
      </c>
      <c r="G2740" t="s">
        <v>357</v>
      </c>
      <c r="H2740" s="171">
        <v>2.46</v>
      </c>
    </row>
    <row r="2741" ht="28" spans="1:8">
      <c r="A2741" s="172" t="s">
        <v>5433</v>
      </c>
      <c r="B2741" s="172"/>
      <c r="C2741" s="172" t="s">
        <v>5434</v>
      </c>
      <c r="G2741" t="s">
        <v>357</v>
      </c>
      <c r="H2741" s="171">
        <v>3.24</v>
      </c>
    </row>
    <row r="2742" ht="28" spans="1:8">
      <c r="A2742" s="172" t="s">
        <v>5435</v>
      </c>
      <c r="B2742" s="172"/>
      <c r="C2742" s="172" t="s">
        <v>5436</v>
      </c>
      <c r="G2742" t="s">
        <v>357</v>
      </c>
      <c r="H2742" s="171">
        <v>5.46</v>
      </c>
    </row>
    <row r="2743" ht="28" spans="1:8">
      <c r="A2743" s="172" t="s">
        <v>5437</v>
      </c>
      <c r="B2743" s="172"/>
      <c r="C2743" s="172" t="s">
        <v>5438</v>
      </c>
      <c r="G2743" t="s">
        <v>357</v>
      </c>
      <c r="H2743" s="171">
        <v>3.27</v>
      </c>
    </row>
    <row r="2744" ht="28" spans="1:8">
      <c r="A2744" s="172" t="s">
        <v>5439</v>
      </c>
      <c r="B2744" s="172"/>
      <c r="C2744" s="172" t="s">
        <v>5440</v>
      </c>
      <c r="G2744" t="s">
        <v>357</v>
      </c>
      <c r="H2744" s="171">
        <v>5.08</v>
      </c>
    </row>
    <row r="2745" ht="28" spans="1:8">
      <c r="A2745" s="172" t="s">
        <v>5441</v>
      </c>
      <c r="B2745" s="172"/>
      <c r="C2745" s="172" t="s">
        <v>5442</v>
      </c>
      <c r="G2745" t="s">
        <v>357</v>
      </c>
      <c r="H2745" s="171">
        <v>6.53</v>
      </c>
    </row>
    <row r="2746" ht="28" spans="1:8">
      <c r="A2746" s="172" t="s">
        <v>5443</v>
      </c>
      <c r="B2746" s="172"/>
      <c r="C2746" s="172" t="s">
        <v>5444</v>
      </c>
      <c r="G2746" t="s">
        <v>357</v>
      </c>
      <c r="H2746" s="171">
        <v>9.14</v>
      </c>
    </row>
    <row r="2747" ht="28" spans="1:8">
      <c r="A2747" s="172" t="s">
        <v>5445</v>
      </c>
      <c r="B2747" s="172"/>
      <c r="C2747" s="172" t="s">
        <v>5446</v>
      </c>
      <c r="G2747" t="s">
        <v>357</v>
      </c>
      <c r="H2747" s="171">
        <v>9.94</v>
      </c>
    </row>
    <row r="2748" ht="28" spans="1:8">
      <c r="A2748" s="172" t="s">
        <v>5447</v>
      </c>
      <c r="B2748" s="172"/>
      <c r="C2748" s="172" t="s">
        <v>5448</v>
      </c>
      <c r="G2748" t="s">
        <v>357</v>
      </c>
      <c r="H2748" s="171">
        <v>12.7</v>
      </c>
    </row>
    <row r="2749" spans="1:3">
      <c r="A2749" s="172">
        <v>9062</v>
      </c>
      <c r="B2749" s="172"/>
      <c r="C2749" s="172" t="s">
        <v>5449</v>
      </c>
    </row>
    <row r="2750" ht="28" spans="1:8">
      <c r="A2750" s="172" t="s">
        <v>5450</v>
      </c>
      <c r="B2750" s="172"/>
      <c r="C2750" s="172" t="s">
        <v>5451</v>
      </c>
      <c r="G2750" t="s">
        <v>357</v>
      </c>
      <c r="H2750" s="171">
        <v>38.86</v>
      </c>
    </row>
    <row r="2751" ht="28" spans="1:8">
      <c r="A2751" s="172" t="s">
        <v>5452</v>
      </c>
      <c r="B2751" s="172"/>
      <c r="C2751" s="172" t="s">
        <v>5453</v>
      </c>
      <c r="G2751" t="s">
        <v>357</v>
      </c>
      <c r="H2751" s="171">
        <v>25.91</v>
      </c>
    </row>
    <row r="2752" ht="28" spans="1:8">
      <c r="A2752" s="172" t="s">
        <v>5454</v>
      </c>
      <c r="B2752" s="172"/>
      <c r="C2752" s="172" t="s">
        <v>5455</v>
      </c>
      <c r="G2752" t="s">
        <v>357</v>
      </c>
      <c r="H2752" s="171">
        <v>21.22</v>
      </c>
    </row>
    <row r="2753" ht="28" spans="1:8">
      <c r="A2753" s="172" t="s">
        <v>5456</v>
      </c>
      <c r="B2753" s="172"/>
      <c r="C2753" s="172" t="s">
        <v>5457</v>
      </c>
      <c r="G2753" t="s">
        <v>357</v>
      </c>
      <c r="H2753" s="171">
        <v>15.1</v>
      </c>
    </row>
    <row r="2754" ht="42" spans="1:8">
      <c r="A2754" s="172" t="s">
        <v>5458</v>
      </c>
      <c r="B2754" s="172"/>
      <c r="C2754" s="172" t="s">
        <v>5459</v>
      </c>
      <c r="G2754" t="s">
        <v>357</v>
      </c>
      <c r="H2754" s="171">
        <v>6.48</v>
      </c>
    </row>
    <row r="2755" ht="28" spans="1:8">
      <c r="A2755" s="172" t="s">
        <v>5460</v>
      </c>
      <c r="B2755" s="172"/>
      <c r="C2755" s="172" t="s">
        <v>5461</v>
      </c>
      <c r="G2755" t="s">
        <v>357</v>
      </c>
      <c r="H2755" s="171">
        <v>8.82</v>
      </c>
    </row>
    <row r="2756" ht="28" spans="1:8">
      <c r="A2756" s="172" t="s">
        <v>5462</v>
      </c>
      <c r="B2756" s="172"/>
      <c r="C2756" s="172" t="s">
        <v>5463</v>
      </c>
      <c r="G2756" t="s">
        <v>337</v>
      </c>
      <c r="H2756" s="171">
        <v>35.28</v>
      </c>
    </row>
    <row r="2757" spans="1:8">
      <c r="A2757" s="172" t="s">
        <v>5464</v>
      </c>
      <c r="B2757" s="172"/>
      <c r="C2757" s="172" t="s">
        <v>5465</v>
      </c>
      <c r="G2757" t="s">
        <v>337</v>
      </c>
      <c r="H2757" s="171">
        <v>8.8</v>
      </c>
    </row>
    <row r="2758" ht="28" spans="1:8">
      <c r="A2758" s="172" t="s">
        <v>5466</v>
      </c>
      <c r="B2758" s="172"/>
      <c r="C2758" s="172" t="s">
        <v>5467</v>
      </c>
      <c r="G2758" t="s">
        <v>340</v>
      </c>
      <c r="H2758" s="171">
        <v>6.16</v>
      </c>
    </row>
    <row r="2759" ht="28" spans="1:8">
      <c r="A2759" s="172" t="s">
        <v>5468</v>
      </c>
      <c r="B2759" s="172"/>
      <c r="C2759" s="172" t="s">
        <v>5469</v>
      </c>
      <c r="G2759" t="s">
        <v>340</v>
      </c>
      <c r="H2759" s="171">
        <v>7.56</v>
      </c>
    </row>
    <row r="2760" ht="28" spans="1:8">
      <c r="A2760" s="172" t="s">
        <v>5470</v>
      </c>
      <c r="B2760" s="172"/>
      <c r="C2760" s="172" t="s">
        <v>5471</v>
      </c>
      <c r="G2760" t="s">
        <v>340</v>
      </c>
      <c r="H2760" s="171">
        <v>6.99</v>
      </c>
    </row>
    <row r="2761" ht="28" spans="1:8">
      <c r="A2761" s="172" t="s">
        <v>5472</v>
      </c>
      <c r="B2761" s="172"/>
      <c r="C2761" s="172" t="s">
        <v>5473</v>
      </c>
      <c r="G2761" t="s">
        <v>340</v>
      </c>
      <c r="H2761" s="171">
        <v>7.13</v>
      </c>
    </row>
    <row r="2762" ht="28" spans="1:8">
      <c r="A2762" s="172" t="s">
        <v>5474</v>
      </c>
      <c r="B2762" s="172"/>
      <c r="C2762" s="172" t="s">
        <v>5475</v>
      </c>
      <c r="G2762" t="s">
        <v>337</v>
      </c>
      <c r="H2762" s="171">
        <v>32.28</v>
      </c>
    </row>
    <row r="2763" ht="28" spans="1:8">
      <c r="A2763" s="172" t="s">
        <v>5476</v>
      </c>
      <c r="B2763" s="172"/>
      <c r="C2763" s="172" t="s">
        <v>5477</v>
      </c>
      <c r="G2763" t="s">
        <v>357</v>
      </c>
      <c r="H2763" s="171">
        <v>1.12</v>
      </c>
    </row>
    <row r="2764" spans="1:3">
      <c r="A2764" s="172">
        <v>9063</v>
      </c>
      <c r="B2764" s="172"/>
      <c r="C2764" s="172" t="s">
        <v>5478</v>
      </c>
    </row>
    <row r="2765" spans="1:8">
      <c r="A2765" s="172" t="s">
        <v>5479</v>
      </c>
      <c r="B2765" s="172"/>
      <c r="C2765" s="172" t="s">
        <v>5480</v>
      </c>
      <c r="G2765" t="s">
        <v>2225</v>
      </c>
      <c r="H2765" s="171">
        <v>81.91</v>
      </c>
    </row>
    <row r="2766" spans="1:8">
      <c r="A2766" s="172" t="s">
        <v>5481</v>
      </c>
      <c r="B2766" s="172"/>
      <c r="C2766" s="172" t="s">
        <v>5482</v>
      </c>
      <c r="G2766" t="s">
        <v>2225</v>
      </c>
      <c r="H2766" s="171">
        <v>38.97</v>
      </c>
    </row>
    <row r="2767" spans="1:3">
      <c r="A2767" s="172">
        <v>9064</v>
      </c>
      <c r="B2767" s="172"/>
      <c r="C2767" s="172" t="s">
        <v>5483</v>
      </c>
    </row>
    <row r="2768" spans="1:8">
      <c r="A2768" s="172" t="s">
        <v>5484</v>
      </c>
      <c r="B2768" s="172"/>
      <c r="C2768" s="172" t="s">
        <v>5485</v>
      </c>
      <c r="G2768" t="s">
        <v>2225</v>
      </c>
      <c r="H2768" s="171">
        <v>180.66</v>
      </c>
    </row>
    <row r="2769" spans="1:8">
      <c r="A2769" s="172" t="s">
        <v>5486</v>
      </c>
      <c r="B2769" s="172"/>
      <c r="C2769" s="172" t="s">
        <v>5487</v>
      </c>
      <c r="G2769" t="s">
        <v>2225</v>
      </c>
      <c r="H2769" s="171">
        <v>115.5</v>
      </c>
    </row>
    <row r="2770" spans="1:8">
      <c r="A2770" s="172" t="s">
        <v>5488</v>
      </c>
      <c r="B2770" s="172"/>
      <c r="C2770" s="172" t="s">
        <v>5489</v>
      </c>
      <c r="G2770" t="s">
        <v>2225</v>
      </c>
      <c r="H2770" s="171">
        <v>100.21</v>
      </c>
    </row>
    <row r="2771" spans="1:8">
      <c r="A2771" s="172" t="s">
        <v>5490</v>
      </c>
      <c r="B2771" s="172"/>
      <c r="C2771" s="172" t="s">
        <v>5491</v>
      </c>
      <c r="G2771" t="s">
        <v>2225</v>
      </c>
      <c r="H2771" s="171">
        <v>100.69</v>
      </c>
    </row>
    <row r="2772" spans="1:8">
      <c r="A2772" s="172" t="s">
        <v>5492</v>
      </c>
      <c r="B2772" s="172"/>
      <c r="C2772" s="172" t="s">
        <v>5493</v>
      </c>
      <c r="G2772" t="s">
        <v>340</v>
      </c>
      <c r="H2772" s="171">
        <v>69.73</v>
      </c>
    </row>
    <row r="2773" spans="1:8">
      <c r="A2773" s="172" t="s">
        <v>5494</v>
      </c>
      <c r="B2773" s="172"/>
      <c r="C2773" s="172" t="s">
        <v>5495</v>
      </c>
      <c r="G2773" t="s">
        <v>340</v>
      </c>
      <c r="H2773" s="171">
        <v>69.5</v>
      </c>
    </row>
    <row r="2774" spans="1:3">
      <c r="A2774" s="172">
        <v>10582</v>
      </c>
      <c r="B2774" s="172"/>
      <c r="C2774" s="172" t="s">
        <v>5496</v>
      </c>
    </row>
    <row r="2775" ht="28" spans="1:8">
      <c r="A2775" s="172" t="s">
        <v>5497</v>
      </c>
      <c r="B2775" s="172"/>
      <c r="C2775" s="172" t="s">
        <v>5498</v>
      </c>
      <c r="G2775" t="s">
        <v>357</v>
      </c>
      <c r="H2775" s="171">
        <v>192</v>
      </c>
    </row>
    <row r="2776" ht="28" spans="1:8">
      <c r="A2776" s="172" t="s">
        <v>5499</v>
      </c>
      <c r="B2776" s="172"/>
      <c r="C2776" s="172" t="s">
        <v>5500</v>
      </c>
      <c r="G2776" t="s">
        <v>357</v>
      </c>
      <c r="H2776" s="171">
        <v>224</v>
      </c>
    </row>
    <row r="2777" ht="28" spans="1:8">
      <c r="A2777" s="172" t="s">
        <v>5501</v>
      </c>
      <c r="B2777" s="172"/>
      <c r="C2777" s="172" t="s">
        <v>5502</v>
      </c>
      <c r="G2777" t="s">
        <v>357</v>
      </c>
      <c r="H2777" s="171">
        <v>111</v>
      </c>
    </row>
    <row r="2778" ht="28" spans="1:8">
      <c r="A2778" s="172" t="s">
        <v>5503</v>
      </c>
      <c r="B2778" s="172"/>
      <c r="C2778" s="172" t="s">
        <v>5504</v>
      </c>
      <c r="G2778" t="s">
        <v>357</v>
      </c>
      <c r="H2778" s="171">
        <v>130</v>
      </c>
    </row>
    <row r="2779" ht="28" spans="1:8">
      <c r="A2779" s="172" t="s">
        <v>5505</v>
      </c>
      <c r="B2779" s="172"/>
      <c r="C2779" s="172" t="s">
        <v>5506</v>
      </c>
      <c r="G2779" t="s">
        <v>357</v>
      </c>
      <c r="H2779" s="171">
        <v>138</v>
      </c>
    </row>
    <row r="2780" ht="28" spans="1:8">
      <c r="A2780" s="172" t="s">
        <v>5507</v>
      </c>
      <c r="B2780" s="172"/>
      <c r="C2780" s="172" t="s">
        <v>5508</v>
      </c>
      <c r="G2780" t="s">
        <v>357</v>
      </c>
      <c r="H2780" s="171">
        <v>154</v>
      </c>
    </row>
    <row r="2781" ht="28" spans="1:8">
      <c r="A2781" s="172" t="s">
        <v>5509</v>
      </c>
      <c r="B2781" s="172"/>
      <c r="C2781" s="172" t="s">
        <v>5510</v>
      </c>
      <c r="G2781" t="s">
        <v>357</v>
      </c>
      <c r="H2781" s="171">
        <v>277</v>
      </c>
    </row>
    <row r="2782" ht="28" spans="1:8">
      <c r="A2782" s="172" t="s">
        <v>5511</v>
      </c>
      <c r="B2782" s="172"/>
      <c r="C2782" s="172" t="s">
        <v>5512</v>
      </c>
      <c r="G2782" t="s">
        <v>357</v>
      </c>
      <c r="H2782" s="171">
        <v>324</v>
      </c>
    </row>
    <row r="2783" ht="28" spans="1:8">
      <c r="A2783" s="172" t="s">
        <v>5513</v>
      </c>
      <c r="B2783" s="172"/>
      <c r="C2783" s="172" t="s">
        <v>5514</v>
      </c>
      <c r="G2783" t="s">
        <v>357</v>
      </c>
      <c r="H2783" s="171">
        <v>138</v>
      </c>
    </row>
    <row r="2784" ht="28" spans="1:8">
      <c r="A2784" s="172" t="s">
        <v>5515</v>
      </c>
      <c r="B2784" s="172"/>
      <c r="C2784" s="172" t="s">
        <v>5516</v>
      </c>
      <c r="G2784" t="s">
        <v>357</v>
      </c>
      <c r="H2784" s="171">
        <v>163</v>
      </c>
    </row>
    <row r="2785" ht="28" spans="1:8">
      <c r="A2785" s="172" t="s">
        <v>5517</v>
      </c>
      <c r="B2785" s="172"/>
      <c r="C2785" s="172" t="s">
        <v>5518</v>
      </c>
      <c r="G2785" t="s">
        <v>357</v>
      </c>
      <c r="H2785" s="171">
        <v>172</v>
      </c>
    </row>
    <row r="2786" ht="28" spans="1:8">
      <c r="A2786" s="172" t="s">
        <v>5519</v>
      </c>
      <c r="B2786" s="172"/>
      <c r="C2786" s="172" t="s">
        <v>5520</v>
      </c>
      <c r="G2786" t="s">
        <v>357</v>
      </c>
      <c r="H2786" s="171">
        <v>192</v>
      </c>
    </row>
    <row r="2787" spans="1:3">
      <c r="A2787" s="172">
        <v>10961</v>
      </c>
      <c r="B2787" s="172"/>
      <c r="C2787" s="172" t="s">
        <v>5521</v>
      </c>
    </row>
    <row r="2788" ht="28" spans="1:8">
      <c r="A2788" s="172" t="s">
        <v>5522</v>
      </c>
      <c r="B2788" s="172"/>
      <c r="C2788" s="172" t="s">
        <v>5523</v>
      </c>
      <c r="G2788" t="s">
        <v>5524</v>
      </c>
      <c r="H2788" s="171">
        <v>73.3</v>
      </c>
    </row>
    <row r="2789" spans="1:8">
      <c r="A2789" s="172" t="s">
        <v>5525</v>
      </c>
      <c r="B2789" s="172"/>
      <c r="C2789" s="172" t="s">
        <v>5526</v>
      </c>
      <c r="G2789" t="s">
        <v>340</v>
      </c>
      <c r="H2789" s="171">
        <v>36.32</v>
      </c>
    </row>
    <row r="2790" spans="1:3">
      <c r="A2790" s="172">
        <v>8694</v>
      </c>
      <c r="B2790" s="172"/>
      <c r="C2790" s="172" t="s">
        <v>5527</v>
      </c>
    </row>
    <row r="2791" spans="1:3">
      <c r="A2791" s="172">
        <v>9065</v>
      </c>
      <c r="B2791" s="172"/>
      <c r="C2791" s="172" t="s">
        <v>5528</v>
      </c>
    </row>
    <row r="2792" ht="28" spans="1:8">
      <c r="A2792" s="172" t="s">
        <v>5529</v>
      </c>
      <c r="B2792" s="172"/>
      <c r="C2792" s="172" t="s">
        <v>5530</v>
      </c>
      <c r="G2792" t="s">
        <v>439</v>
      </c>
      <c r="H2792" s="171">
        <v>21.31</v>
      </c>
    </row>
    <row r="2793" spans="1:8">
      <c r="A2793" s="172" t="s">
        <v>5531</v>
      </c>
      <c r="B2793" s="172"/>
      <c r="C2793" s="172" t="s">
        <v>5532</v>
      </c>
      <c r="G2793" t="s">
        <v>337</v>
      </c>
      <c r="H2793" s="171">
        <v>60.88</v>
      </c>
    </row>
    <row r="2794" spans="1:8">
      <c r="A2794" s="172" t="s">
        <v>5533</v>
      </c>
      <c r="B2794" s="172"/>
      <c r="C2794" s="172" t="s">
        <v>5534</v>
      </c>
      <c r="G2794" t="s">
        <v>337</v>
      </c>
      <c r="H2794" s="171">
        <v>72.15</v>
      </c>
    </row>
    <row r="2795" ht="42" spans="1:8">
      <c r="A2795" s="172" t="s">
        <v>5535</v>
      </c>
      <c r="B2795" s="172"/>
      <c r="C2795" s="172" t="s">
        <v>5536</v>
      </c>
      <c r="G2795" t="s">
        <v>337</v>
      </c>
      <c r="H2795" s="171">
        <v>138.2</v>
      </c>
    </row>
    <row r="2796" spans="1:3">
      <c r="A2796" s="172">
        <v>9066</v>
      </c>
      <c r="B2796" s="172"/>
      <c r="C2796" s="172" t="s">
        <v>5537</v>
      </c>
    </row>
    <row r="2797" ht="28" spans="1:8">
      <c r="A2797" s="172" t="s">
        <v>5538</v>
      </c>
      <c r="B2797" s="172"/>
      <c r="C2797" s="172" t="s">
        <v>5539</v>
      </c>
      <c r="G2797" t="s">
        <v>2225</v>
      </c>
      <c r="H2797" s="171">
        <v>408.87</v>
      </c>
    </row>
    <row r="2798" spans="1:3">
      <c r="A2798" s="172">
        <v>9068</v>
      </c>
      <c r="B2798" s="172"/>
      <c r="C2798" s="172" t="s">
        <v>5540</v>
      </c>
    </row>
    <row r="2799" ht="28" spans="1:8">
      <c r="A2799" s="172" t="s">
        <v>5541</v>
      </c>
      <c r="B2799" s="172"/>
      <c r="C2799" s="172" t="s">
        <v>5542</v>
      </c>
      <c r="G2799" t="s">
        <v>357</v>
      </c>
      <c r="H2799" s="171">
        <v>511.81</v>
      </c>
    </row>
    <row r="2800" ht="42" spans="1:8">
      <c r="A2800" s="172" t="s">
        <v>5543</v>
      </c>
      <c r="B2800" s="172"/>
      <c r="C2800" s="172" t="s">
        <v>5544</v>
      </c>
      <c r="G2800" t="s">
        <v>357</v>
      </c>
      <c r="H2800" s="171">
        <v>447.67</v>
      </c>
    </row>
    <row r="2801" ht="42" spans="1:8">
      <c r="A2801" s="172" t="s">
        <v>5545</v>
      </c>
      <c r="B2801" s="172"/>
      <c r="C2801" s="172" t="s">
        <v>5546</v>
      </c>
      <c r="G2801" t="s">
        <v>357</v>
      </c>
      <c r="H2801" s="171">
        <v>488.31</v>
      </c>
    </row>
    <row r="2802" ht="56" spans="1:8">
      <c r="A2802" s="172" t="s">
        <v>5547</v>
      </c>
      <c r="B2802" s="172"/>
      <c r="C2802" s="172" t="s">
        <v>5548</v>
      </c>
      <c r="G2802" t="s">
        <v>357</v>
      </c>
      <c r="H2802" s="171">
        <v>747.16</v>
      </c>
    </row>
    <row r="2803" ht="28" spans="1:8">
      <c r="A2803" s="172" t="s">
        <v>5549</v>
      </c>
      <c r="B2803" s="172"/>
      <c r="C2803" s="172" t="s">
        <v>5550</v>
      </c>
      <c r="G2803" t="s">
        <v>357</v>
      </c>
      <c r="H2803" s="171">
        <v>714.08</v>
      </c>
    </row>
    <row r="2804" ht="28" spans="1:8">
      <c r="A2804" s="172" t="s">
        <v>5551</v>
      </c>
      <c r="B2804" s="172"/>
      <c r="C2804" s="172" t="s">
        <v>5552</v>
      </c>
      <c r="G2804" t="s">
        <v>357</v>
      </c>
      <c r="H2804" s="171">
        <v>977.47</v>
      </c>
    </row>
    <row r="2805" ht="28" spans="1:8">
      <c r="A2805" s="172" t="s">
        <v>5553</v>
      </c>
      <c r="B2805" s="172"/>
      <c r="C2805" s="172" t="s">
        <v>5554</v>
      </c>
      <c r="G2805" t="s">
        <v>357</v>
      </c>
      <c r="H2805" s="171">
        <v>774.02</v>
      </c>
    </row>
    <row r="2806" spans="1:3">
      <c r="A2806" s="172">
        <v>9069</v>
      </c>
      <c r="B2806" s="172"/>
      <c r="C2806" s="172" t="s">
        <v>5555</v>
      </c>
    </row>
    <row r="2807" spans="1:8">
      <c r="A2807" s="172" t="s">
        <v>5556</v>
      </c>
      <c r="B2807" s="172"/>
      <c r="C2807" s="172" t="s">
        <v>5557</v>
      </c>
      <c r="G2807" t="s">
        <v>357</v>
      </c>
      <c r="H2807" s="171">
        <v>64.96</v>
      </c>
    </row>
    <row r="2808" spans="1:8">
      <c r="A2808" s="172" t="s">
        <v>5558</v>
      </c>
      <c r="B2808" s="172"/>
      <c r="C2808" s="172" t="s">
        <v>5559</v>
      </c>
      <c r="G2808" t="s">
        <v>357</v>
      </c>
      <c r="H2808" s="171">
        <v>69.48</v>
      </c>
    </row>
    <row r="2809" spans="1:8">
      <c r="A2809" s="172" t="s">
        <v>5560</v>
      </c>
      <c r="B2809" s="172"/>
      <c r="C2809" s="172" t="s">
        <v>5561</v>
      </c>
      <c r="G2809" t="s">
        <v>357</v>
      </c>
      <c r="H2809" s="171">
        <v>73.26</v>
      </c>
    </row>
    <row r="2810" spans="1:3">
      <c r="A2810" s="172">
        <v>9070</v>
      </c>
      <c r="B2810" s="172"/>
      <c r="C2810" s="172" t="s">
        <v>5562</v>
      </c>
    </row>
    <row r="2811" ht="28" spans="1:8">
      <c r="A2811" s="172" t="s">
        <v>5563</v>
      </c>
      <c r="B2811" s="172"/>
      <c r="C2811" s="172" t="s">
        <v>5564</v>
      </c>
      <c r="G2811" t="s">
        <v>357</v>
      </c>
      <c r="H2811" s="171">
        <v>27.76</v>
      </c>
    </row>
    <row r="2812" ht="28" spans="1:8">
      <c r="A2812" s="172" t="s">
        <v>5565</v>
      </c>
      <c r="B2812" s="172"/>
      <c r="C2812" s="172" t="s">
        <v>5566</v>
      </c>
      <c r="G2812" t="s">
        <v>357</v>
      </c>
      <c r="H2812" s="171">
        <v>29.29</v>
      </c>
    </row>
    <row r="2813" spans="1:3">
      <c r="A2813" s="172">
        <v>9071</v>
      </c>
      <c r="B2813" s="172"/>
      <c r="C2813" s="172" t="s">
        <v>5567</v>
      </c>
    </row>
    <row r="2814" ht="42" spans="1:8">
      <c r="A2814" s="172" t="s">
        <v>5568</v>
      </c>
      <c r="B2814" s="172"/>
      <c r="C2814" s="172" t="s">
        <v>5569</v>
      </c>
      <c r="G2814" t="s">
        <v>357</v>
      </c>
      <c r="H2814" s="171">
        <v>118.91</v>
      </c>
    </row>
    <row r="2815" ht="42" spans="1:8">
      <c r="A2815" s="172" t="s">
        <v>5570</v>
      </c>
      <c r="B2815" s="172"/>
      <c r="C2815" s="172" t="s">
        <v>5571</v>
      </c>
      <c r="G2815" t="s">
        <v>357</v>
      </c>
      <c r="H2815" s="171">
        <v>64.83</v>
      </c>
    </row>
    <row r="2816" ht="42" spans="1:8">
      <c r="A2816" s="172" t="s">
        <v>5572</v>
      </c>
      <c r="B2816" s="172"/>
      <c r="C2816" s="172" t="s">
        <v>5573</v>
      </c>
      <c r="G2816" t="s">
        <v>357</v>
      </c>
      <c r="H2816" s="171">
        <v>84.55</v>
      </c>
    </row>
    <row r="2817" ht="42" spans="1:8">
      <c r="A2817" s="172" t="s">
        <v>5574</v>
      </c>
      <c r="B2817" s="172"/>
      <c r="C2817" s="172" t="s">
        <v>5575</v>
      </c>
      <c r="G2817" t="s">
        <v>357</v>
      </c>
      <c r="H2817" s="171">
        <v>104.09</v>
      </c>
    </row>
    <row r="2818" spans="1:8">
      <c r="A2818" s="172" t="s">
        <v>5576</v>
      </c>
      <c r="B2818" s="172"/>
      <c r="C2818" s="172" t="s">
        <v>5577</v>
      </c>
      <c r="G2818" t="s">
        <v>357</v>
      </c>
      <c r="H2818" s="171">
        <v>53.43</v>
      </c>
    </row>
    <row r="2819" spans="1:8">
      <c r="A2819" s="172" t="s">
        <v>5578</v>
      </c>
      <c r="B2819" s="172"/>
      <c r="C2819" s="172" t="s">
        <v>5579</v>
      </c>
      <c r="G2819" t="s">
        <v>357</v>
      </c>
      <c r="H2819" s="171">
        <v>35.99</v>
      </c>
    </row>
    <row r="2820" ht="56" spans="1:8">
      <c r="A2820" s="172" t="s">
        <v>5580</v>
      </c>
      <c r="B2820" s="172"/>
      <c r="C2820" s="172" t="s">
        <v>5581</v>
      </c>
      <c r="G2820" t="s">
        <v>337</v>
      </c>
      <c r="H2820" s="171">
        <v>76.61</v>
      </c>
    </row>
    <row r="2821" spans="1:3">
      <c r="A2821" s="172">
        <v>9072</v>
      </c>
      <c r="B2821" s="172"/>
      <c r="C2821" s="172" t="s">
        <v>5582</v>
      </c>
    </row>
    <row r="2822" ht="42" spans="1:8">
      <c r="A2822" s="172" t="s">
        <v>5583</v>
      </c>
      <c r="B2822" s="172"/>
      <c r="C2822" s="172" t="s">
        <v>5584</v>
      </c>
      <c r="G2822" t="s">
        <v>357</v>
      </c>
      <c r="H2822" s="171">
        <v>46.86</v>
      </c>
    </row>
    <row r="2823" spans="1:3">
      <c r="A2823" s="172">
        <v>9073</v>
      </c>
      <c r="B2823" s="172"/>
      <c r="C2823" s="172" t="s">
        <v>5585</v>
      </c>
    </row>
    <row r="2824" ht="28" spans="1:8">
      <c r="A2824" s="172" t="s">
        <v>5586</v>
      </c>
      <c r="B2824" s="172"/>
      <c r="C2824" s="172" t="s">
        <v>5587</v>
      </c>
      <c r="G2824" t="s">
        <v>357</v>
      </c>
      <c r="H2824" s="171">
        <v>38.23</v>
      </c>
    </row>
    <row r="2825" ht="28" spans="1:8">
      <c r="A2825" s="172" t="s">
        <v>5588</v>
      </c>
      <c r="B2825" s="172"/>
      <c r="C2825" s="172" t="s">
        <v>5589</v>
      </c>
      <c r="G2825" t="s">
        <v>357</v>
      </c>
      <c r="H2825" s="171">
        <v>53.72</v>
      </c>
    </row>
    <row r="2826" ht="28" spans="1:8">
      <c r="A2826" s="172" t="s">
        <v>5590</v>
      </c>
      <c r="B2826" s="172"/>
      <c r="C2826" s="172" t="s">
        <v>5591</v>
      </c>
      <c r="G2826" t="s">
        <v>357</v>
      </c>
      <c r="H2826" s="171">
        <v>90.27</v>
      </c>
    </row>
    <row r="2827" ht="28" spans="1:8">
      <c r="A2827" s="172" t="s">
        <v>5592</v>
      </c>
      <c r="B2827" s="172"/>
      <c r="C2827" s="172" t="s">
        <v>5593</v>
      </c>
      <c r="G2827" t="s">
        <v>357</v>
      </c>
      <c r="H2827" s="171">
        <v>303.11</v>
      </c>
    </row>
    <row r="2828" spans="1:3">
      <c r="A2828" s="172">
        <v>9074</v>
      </c>
      <c r="B2828" s="172"/>
      <c r="C2828" s="172" t="s">
        <v>5594</v>
      </c>
    </row>
    <row r="2829" ht="28" spans="1:8">
      <c r="A2829" s="172" t="s">
        <v>5595</v>
      </c>
      <c r="B2829" s="172"/>
      <c r="C2829" s="172" t="s">
        <v>5596</v>
      </c>
      <c r="G2829" t="s">
        <v>340</v>
      </c>
      <c r="H2829" s="171">
        <v>315.11</v>
      </c>
    </row>
    <row r="2830" ht="42" spans="1:8">
      <c r="A2830" s="172" t="s">
        <v>5597</v>
      </c>
      <c r="B2830" s="172"/>
      <c r="C2830" s="172" t="s">
        <v>5598</v>
      </c>
      <c r="G2830" t="s">
        <v>340</v>
      </c>
      <c r="H2830" s="171">
        <v>339.82</v>
      </c>
    </row>
    <row r="2831" ht="28" spans="1:8">
      <c r="A2831" s="172" t="s">
        <v>5599</v>
      </c>
      <c r="B2831" s="172"/>
      <c r="C2831" s="172" t="s">
        <v>5600</v>
      </c>
      <c r="G2831" t="s">
        <v>340</v>
      </c>
      <c r="H2831" s="171">
        <v>185.49</v>
      </c>
    </row>
    <row r="2832" ht="42" spans="1:8">
      <c r="A2832" s="172" t="s">
        <v>5601</v>
      </c>
      <c r="B2832" s="172"/>
      <c r="C2832" s="172" t="s">
        <v>5602</v>
      </c>
      <c r="G2832" t="s">
        <v>340</v>
      </c>
      <c r="H2832" s="171">
        <v>209.15</v>
      </c>
    </row>
    <row r="2833" ht="28" spans="1:8">
      <c r="A2833" s="172" t="s">
        <v>5603</v>
      </c>
      <c r="B2833" s="172"/>
      <c r="C2833" s="172" t="s">
        <v>5604</v>
      </c>
      <c r="G2833" t="s">
        <v>340</v>
      </c>
      <c r="H2833" s="171">
        <v>209.16</v>
      </c>
    </row>
    <row r="2834" ht="42" spans="1:8">
      <c r="A2834" s="172" t="s">
        <v>5605</v>
      </c>
      <c r="B2834" s="172"/>
      <c r="C2834" s="172" t="s">
        <v>5606</v>
      </c>
      <c r="G2834" t="s">
        <v>340</v>
      </c>
      <c r="H2834" s="171">
        <v>232.82</v>
      </c>
    </row>
    <row r="2835" spans="1:8">
      <c r="A2835" s="172" t="s">
        <v>5607</v>
      </c>
      <c r="B2835" s="172"/>
      <c r="C2835" s="172" t="s">
        <v>5608</v>
      </c>
      <c r="G2835" t="s">
        <v>2225</v>
      </c>
      <c r="H2835" s="171">
        <v>73.69</v>
      </c>
    </row>
    <row r="2836" spans="1:8">
      <c r="A2836" s="172" t="s">
        <v>5609</v>
      </c>
      <c r="B2836" s="172"/>
      <c r="C2836" s="172" t="s">
        <v>5610</v>
      </c>
      <c r="G2836" t="s">
        <v>357</v>
      </c>
      <c r="H2836" s="171">
        <v>139.11</v>
      </c>
    </row>
    <row r="2837" spans="1:8">
      <c r="A2837" s="172" t="s">
        <v>5611</v>
      </c>
      <c r="B2837" s="172"/>
      <c r="C2837" s="172" t="s">
        <v>5612</v>
      </c>
      <c r="G2837" t="s">
        <v>357</v>
      </c>
      <c r="H2837" s="171">
        <v>205.93</v>
      </c>
    </row>
    <row r="2838" spans="1:8">
      <c r="A2838" s="172" t="s">
        <v>5613</v>
      </c>
      <c r="B2838" s="172"/>
      <c r="C2838" s="172" t="s">
        <v>5614</v>
      </c>
      <c r="G2838" t="s">
        <v>404</v>
      </c>
      <c r="H2838" s="171">
        <v>1575.48</v>
      </c>
    </row>
    <row r="2839" ht="28" spans="1:8">
      <c r="A2839" s="172" t="s">
        <v>5615</v>
      </c>
      <c r="B2839" s="172"/>
      <c r="C2839" s="172" t="s">
        <v>5616</v>
      </c>
      <c r="G2839" t="s">
        <v>404</v>
      </c>
      <c r="H2839" s="171">
        <v>845.47</v>
      </c>
    </row>
    <row r="2840" spans="1:3">
      <c r="A2840" s="172">
        <v>9075</v>
      </c>
      <c r="B2840" s="172"/>
      <c r="C2840" s="172" t="s">
        <v>5617</v>
      </c>
    </row>
    <row r="2841" ht="42" spans="1:8">
      <c r="A2841" s="172" t="s">
        <v>5618</v>
      </c>
      <c r="B2841" s="172"/>
      <c r="C2841" s="172" t="s">
        <v>5619</v>
      </c>
      <c r="G2841" t="s">
        <v>340</v>
      </c>
      <c r="H2841" s="171">
        <v>1107.09</v>
      </c>
    </row>
    <row r="2842" ht="28" spans="1:8">
      <c r="A2842" s="172" t="s">
        <v>5620</v>
      </c>
      <c r="B2842" s="172"/>
      <c r="C2842" s="172" t="s">
        <v>5621</v>
      </c>
      <c r="G2842" t="s">
        <v>340</v>
      </c>
      <c r="H2842" s="171">
        <v>2233.97</v>
      </c>
    </row>
    <row r="2843" ht="28" spans="1:8">
      <c r="A2843" s="172" t="s">
        <v>5622</v>
      </c>
      <c r="B2843" s="172"/>
      <c r="C2843" s="172" t="s">
        <v>5623</v>
      </c>
      <c r="G2843" t="s">
        <v>340</v>
      </c>
      <c r="H2843" s="171">
        <v>3354.35</v>
      </c>
    </row>
    <row r="2844" ht="28" spans="1:8">
      <c r="A2844" s="172" t="s">
        <v>5624</v>
      </c>
      <c r="B2844" s="172"/>
      <c r="C2844" s="172" t="s">
        <v>5625</v>
      </c>
      <c r="G2844" t="s">
        <v>340</v>
      </c>
      <c r="H2844" s="171">
        <v>3638.82</v>
      </c>
    </row>
    <row r="2845" spans="1:3">
      <c r="A2845" s="172">
        <v>9076</v>
      </c>
      <c r="B2845" s="172"/>
      <c r="C2845" s="172" t="s">
        <v>5626</v>
      </c>
    </row>
    <row r="2846" ht="42" spans="1:8">
      <c r="A2846" s="172" t="s">
        <v>5627</v>
      </c>
      <c r="B2846" s="172"/>
      <c r="C2846" s="172" t="s">
        <v>5628</v>
      </c>
      <c r="G2846" t="s">
        <v>340</v>
      </c>
      <c r="H2846" s="171">
        <v>3065.83</v>
      </c>
    </row>
    <row r="2847" ht="42" spans="1:8">
      <c r="A2847" s="172" t="s">
        <v>5629</v>
      </c>
      <c r="B2847" s="172"/>
      <c r="C2847" s="172" t="s">
        <v>5630</v>
      </c>
      <c r="G2847" t="s">
        <v>340</v>
      </c>
      <c r="H2847" s="171">
        <v>572.8</v>
      </c>
    </row>
    <row r="2848" ht="42" spans="1:8">
      <c r="A2848" s="172" t="s">
        <v>5631</v>
      </c>
      <c r="B2848" s="172"/>
      <c r="C2848" s="172" t="s">
        <v>5632</v>
      </c>
      <c r="G2848" t="s">
        <v>340</v>
      </c>
      <c r="H2848" s="171">
        <v>1420.35</v>
      </c>
    </row>
    <row r="2849" ht="42" spans="1:8">
      <c r="A2849" s="172" t="s">
        <v>5633</v>
      </c>
      <c r="B2849" s="172"/>
      <c r="C2849" s="172" t="s">
        <v>5634</v>
      </c>
      <c r="G2849" t="s">
        <v>340</v>
      </c>
      <c r="H2849" s="171">
        <v>1400.44</v>
      </c>
    </row>
    <row r="2850" ht="42" spans="1:8">
      <c r="A2850" s="172" t="s">
        <v>5635</v>
      </c>
      <c r="B2850" s="172"/>
      <c r="C2850" s="172" t="s">
        <v>5636</v>
      </c>
      <c r="G2850" t="s">
        <v>340</v>
      </c>
      <c r="H2850" s="171">
        <v>1318.6</v>
      </c>
    </row>
    <row r="2851" ht="42" spans="1:8">
      <c r="A2851" s="172" t="s">
        <v>5637</v>
      </c>
      <c r="B2851" s="172"/>
      <c r="C2851" s="172" t="s">
        <v>5638</v>
      </c>
      <c r="G2851" t="s">
        <v>340</v>
      </c>
      <c r="H2851" s="171">
        <v>1581.8</v>
      </c>
    </row>
    <row r="2852" ht="42" spans="1:8">
      <c r="A2852" s="172" t="s">
        <v>5639</v>
      </c>
      <c r="B2852" s="172"/>
      <c r="C2852" s="172" t="s">
        <v>5640</v>
      </c>
      <c r="G2852" t="s">
        <v>340</v>
      </c>
      <c r="H2852" s="171">
        <v>1309.05</v>
      </c>
    </row>
    <row r="2853" spans="1:3">
      <c r="A2853" s="172">
        <v>8937</v>
      </c>
      <c r="B2853" s="172"/>
      <c r="C2853" s="172" t="s">
        <v>5641</v>
      </c>
    </row>
    <row r="2854" spans="1:8">
      <c r="A2854" s="172" t="s">
        <v>5642</v>
      </c>
      <c r="B2854" s="172"/>
      <c r="C2854" s="172" t="s">
        <v>5643</v>
      </c>
      <c r="G2854" t="s">
        <v>439</v>
      </c>
      <c r="H2854" s="171">
        <v>653.91</v>
      </c>
    </row>
    <row r="2855" spans="1:3">
      <c r="A2855" s="172">
        <v>8695</v>
      </c>
      <c r="B2855" s="172"/>
      <c r="C2855" s="172" t="s">
        <v>5644</v>
      </c>
    </row>
    <row r="2856" spans="1:3">
      <c r="A2856" s="172">
        <v>9078</v>
      </c>
      <c r="B2856" s="172"/>
      <c r="C2856" s="172" t="s">
        <v>5645</v>
      </c>
    </row>
    <row r="2857" ht="28" spans="1:8">
      <c r="A2857" s="172" t="s">
        <v>5646</v>
      </c>
      <c r="B2857" s="172"/>
      <c r="C2857" s="172" t="s">
        <v>5647</v>
      </c>
      <c r="G2857" t="s">
        <v>337</v>
      </c>
      <c r="H2857" s="171">
        <v>5.41</v>
      </c>
    </row>
    <row r="2858" spans="1:8">
      <c r="A2858" s="172" t="s">
        <v>5648</v>
      </c>
      <c r="B2858" s="172"/>
      <c r="C2858" s="172" t="s">
        <v>5649</v>
      </c>
      <c r="G2858" t="s">
        <v>357</v>
      </c>
      <c r="H2858" s="171">
        <v>2.43</v>
      </c>
    </row>
    <row r="2859" spans="1:8">
      <c r="A2859" s="172" t="s">
        <v>5650</v>
      </c>
      <c r="B2859" s="172"/>
      <c r="C2859" s="172" t="s">
        <v>5651</v>
      </c>
      <c r="G2859" t="s">
        <v>337</v>
      </c>
      <c r="H2859" s="171">
        <v>10.63</v>
      </c>
    </row>
    <row r="2860" spans="1:8">
      <c r="A2860" s="172" t="s">
        <v>5652</v>
      </c>
      <c r="B2860" s="172"/>
      <c r="C2860" s="172" t="s">
        <v>5653</v>
      </c>
      <c r="G2860" t="s">
        <v>337</v>
      </c>
      <c r="H2860" s="171">
        <v>1.85</v>
      </c>
    </row>
    <row r="2861" spans="1:8">
      <c r="A2861" s="172" t="s">
        <v>5654</v>
      </c>
      <c r="B2861" s="172"/>
      <c r="C2861" s="172" t="s">
        <v>5655</v>
      </c>
      <c r="G2861" t="s">
        <v>337</v>
      </c>
      <c r="H2861" s="171">
        <v>6.49</v>
      </c>
    </row>
    <row r="2862" spans="1:8">
      <c r="A2862" s="172" t="s">
        <v>5656</v>
      </c>
      <c r="B2862" s="172"/>
      <c r="C2862" s="172" t="s">
        <v>5657</v>
      </c>
      <c r="G2862" t="s">
        <v>600</v>
      </c>
      <c r="H2862" s="171">
        <v>2038.3</v>
      </c>
    </row>
    <row r="2863" spans="1:8">
      <c r="A2863" s="172" t="s">
        <v>5658</v>
      </c>
      <c r="B2863" s="172"/>
      <c r="C2863" s="172" t="s">
        <v>5659</v>
      </c>
      <c r="G2863" t="s">
        <v>600</v>
      </c>
      <c r="H2863" s="171">
        <v>4076.6</v>
      </c>
    </row>
    <row r="2864" spans="1:3">
      <c r="A2864" s="172">
        <v>9079</v>
      </c>
      <c r="B2864" s="172"/>
      <c r="C2864" s="172" t="s">
        <v>5660</v>
      </c>
    </row>
    <row r="2865" spans="1:8">
      <c r="A2865" s="172" t="s">
        <v>5661</v>
      </c>
      <c r="B2865" s="172"/>
      <c r="C2865" s="172" t="s">
        <v>5660</v>
      </c>
      <c r="G2865" t="s">
        <v>337</v>
      </c>
      <c r="H2865" s="171">
        <v>6.99</v>
      </c>
    </row>
    <row r="2866" spans="1:3">
      <c r="A2866" s="172">
        <v>8696</v>
      </c>
      <c r="B2866" s="172"/>
      <c r="C2866" s="172" t="s">
        <v>5662</v>
      </c>
    </row>
    <row r="2867" spans="1:3">
      <c r="A2867" s="172">
        <v>9080</v>
      </c>
      <c r="B2867" s="172"/>
      <c r="C2867" s="172" t="s">
        <v>5663</v>
      </c>
    </row>
    <row r="2868" spans="1:8">
      <c r="A2868" s="172" t="s">
        <v>5664</v>
      </c>
      <c r="B2868" s="172"/>
      <c r="C2868" s="172" t="s">
        <v>5665</v>
      </c>
      <c r="G2868" t="s">
        <v>337</v>
      </c>
      <c r="H2868" s="171">
        <v>11.55</v>
      </c>
    </row>
    <row r="2869" spans="1:3">
      <c r="A2869" s="172">
        <v>9081</v>
      </c>
      <c r="B2869" s="172"/>
      <c r="C2869" s="172" t="s">
        <v>5666</v>
      </c>
    </row>
    <row r="2870" ht="28" spans="1:8">
      <c r="A2870" s="172" t="s">
        <v>5667</v>
      </c>
      <c r="B2870" s="172"/>
      <c r="C2870" s="172" t="s">
        <v>5668</v>
      </c>
      <c r="G2870" t="s">
        <v>439</v>
      </c>
      <c r="H2870" s="171">
        <v>219.53</v>
      </c>
    </row>
    <row r="2871" ht="42" spans="1:8">
      <c r="A2871" s="172" t="s">
        <v>5669</v>
      </c>
      <c r="B2871" s="172"/>
      <c r="C2871" s="172" t="s">
        <v>5670</v>
      </c>
      <c r="G2871" t="s">
        <v>337</v>
      </c>
      <c r="H2871" s="171">
        <v>88.76</v>
      </c>
    </row>
    <row r="2872" ht="42" spans="1:8">
      <c r="A2872" s="172" t="s">
        <v>5671</v>
      </c>
      <c r="B2872" s="172"/>
      <c r="C2872" s="172" t="s">
        <v>5672</v>
      </c>
      <c r="G2872" t="s">
        <v>337</v>
      </c>
      <c r="H2872" s="171">
        <v>110.38</v>
      </c>
    </row>
    <row r="2873" ht="42" spans="1:8">
      <c r="A2873" s="172" t="s">
        <v>5673</v>
      </c>
      <c r="B2873" s="172"/>
      <c r="C2873" s="172" t="s">
        <v>5674</v>
      </c>
      <c r="G2873" t="s">
        <v>337</v>
      </c>
      <c r="H2873" s="171">
        <v>116.78</v>
      </c>
    </row>
    <row r="2874" ht="42" spans="1:8">
      <c r="A2874" s="172" t="s">
        <v>5675</v>
      </c>
      <c r="B2874" s="172"/>
      <c r="C2874" s="172" t="s">
        <v>5676</v>
      </c>
      <c r="G2874" t="s">
        <v>337</v>
      </c>
      <c r="H2874" s="171">
        <v>74.67</v>
      </c>
    </row>
    <row r="2875" ht="42" spans="1:8">
      <c r="A2875" s="172" t="s">
        <v>5677</v>
      </c>
      <c r="B2875" s="172"/>
      <c r="C2875" s="172" t="s">
        <v>5678</v>
      </c>
      <c r="G2875" t="s">
        <v>337</v>
      </c>
      <c r="H2875" s="171">
        <v>91.79</v>
      </c>
    </row>
    <row r="2876" ht="42" spans="1:8">
      <c r="A2876" s="172" t="s">
        <v>5679</v>
      </c>
      <c r="B2876" s="172"/>
      <c r="C2876" s="172" t="s">
        <v>5680</v>
      </c>
      <c r="G2876" t="s">
        <v>337</v>
      </c>
      <c r="H2876" s="171">
        <v>75</v>
      </c>
    </row>
    <row r="2877" ht="42" spans="1:8">
      <c r="A2877" s="172" t="s">
        <v>5681</v>
      </c>
      <c r="B2877" s="172"/>
      <c r="C2877" s="172" t="s">
        <v>5682</v>
      </c>
      <c r="G2877" t="s">
        <v>337</v>
      </c>
      <c r="H2877" s="171">
        <v>85.67</v>
      </c>
    </row>
    <row r="2878" spans="1:3">
      <c r="A2878" s="172">
        <v>9082</v>
      </c>
      <c r="B2878" s="172"/>
      <c r="C2878" s="172" t="s">
        <v>5683</v>
      </c>
    </row>
    <row r="2879" spans="1:8">
      <c r="A2879" s="172" t="s">
        <v>5684</v>
      </c>
      <c r="B2879" s="172"/>
      <c r="C2879" s="172" t="s">
        <v>5685</v>
      </c>
      <c r="G2879" t="s">
        <v>337</v>
      </c>
      <c r="H2879" s="171">
        <v>28.86</v>
      </c>
    </row>
    <row r="2880" spans="1:8">
      <c r="A2880" s="172" t="s">
        <v>5686</v>
      </c>
      <c r="B2880" s="172"/>
      <c r="C2880" s="172" t="s">
        <v>5687</v>
      </c>
      <c r="G2880" t="s">
        <v>2225</v>
      </c>
      <c r="H2880" s="171">
        <v>1051.64</v>
      </c>
    </row>
    <row r="2881" ht="42" spans="1:8">
      <c r="A2881" s="172" t="s">
        <v>5688</v>
      </c>
      <c r="B2881" s="172"/>
      <c r="C2881" s="172" t="s">
        <v>5689</v>
      </c>
      <c r="G2881" t="s">
        <v>439</v>
      </c>
      <c r="H2881" s="171">
        <v>910.93</v>
      </c>
    </row>
    <row r="2882" ht="42" spans="1:8">
      <c r="A2882" s="172" t="s">
        <v>5690</v>
      </c>
      <c r="B2882" s="172"/>
      <c r="C2882" s="172" t="s">
        <v>5691</v>
      </c>
      <c r="G2882" t="s">
        <v>439</v>
      </c>
      <c r="H2882" s="171">
        <v>1729.7</v>
      </c>
    </row>
    <row r="2883" spans="1:8">
      <c r="A2883" s="172" t="s">
        <v>5692</v>
      </c>
      <c r="B2883" s="172"/>
      <c r="C2883" s="172" t="s">
        <v>5693</v>
      </c>
      <c r="G2883" t="s">
        <v>337</v>
      </c>
      <c r="H2883" s="171">
        <v>40.62</v>
      </c>
    </row>
    <row r="2884" ht="42" spans="1:8">
      <c r="A2884" s="172" t="s">
        <v>5694</v>
      </c>
      <c r="B2884" s="172"/>
      <c r="C2884" s="172" t="s">
        <v>5695</v>
      </c>
      <c r="G2884" t="s">
        <v>337</v>
      </c>
      <c r="H2884" s="171">
        <v>37.42</v>
      </c>
    </row>
    <row r="2885" spans="1:3">
      <c r="A2885" s="172">
        <v>9084</v>
      </c>
      <c r="B2885" s="172"/>
      <c r="C2885" s="172" t="s">
        <v>5696</v>
      </c>
    </row>
    <row r="2886" spans="1:8">
      <c r="A2886" s="172" t="s">
        <v>5697</v>
      </c>
      <c r="B2886" s="172"/>
      <c r="C2886" s="172" t="s">
        <v>5698</v>
      </c>
      <c r="G2886" t="s">
        <v>337</v>
      </c>
      <c r="H2886" s="171">
        <v>213.78</v>
      </c>
    </row>
    <row r="2887" spans="1:3">
      <c r="A2887" s="172">
        <v>9085</v>
      </c>
      <c r="B2887" s="172"/>
      <c r="C2887" s="172" t="s">
        <v>5699</v>
      </c>
    </row>
    <row r="2888" ht="28" spans="1:8">
      <c r="A2888" s="172" t="s">
        <v>5700</v>
      </c>
      <c r="B2888" s="172"/>
      <c r="C2888" s="172" t="s">
        <v>5701</v>
      </c>
      <c r="G2888" t="s">
        <v>340</v>
      </c>
      <c r="H2888" s="171">
        <v>3500.34</v>
      </c>
    </row>
    <row r="2889" ht="28" spans="1:8">
      <c r="A2889" s="172" t="s">
        <v>5702</v>
      </c>
      <c r="B2889" s="172"/>
      <c r="C2889" s="172" t="s">
        <v>5703</v>
      </c>
      <c r="G2889" t="s">
        <v>950</v>
      </c>
      <c r="H2889" s="171">
        <v>15.33</v>
      </c>
    </row>
    <row r="2890" ht="28" spans="1:8">
      <c r="A2890" s="172" t="s">
        <v>5704</v>
      </c>
      <c r="B2890" s="172"/>
      <c r="C2890" s="172" t="s">
        <v>5705</v>
      </c>
      <c r="G2890" t="s">
        <v>950</v>
      </c>
      <c r="H2890" s="171">
        <v>1.37</v>
      </c>
    </row>
    <row r="2891" ht="28" spans="1:8">
      <c r="A2891" s="172" t="s">
        <v>5706</v>
      </c>
      <c r="B2891" s="172"/>
      <c r="C2891" s="172" t="s">
        <v>5707</v>
      </c>
      <c r="G2891" t="s">
        <v>340</v>
      </c>
      <c r="H2891" s="171">
        <v>2224.85</v>
      </c>
    </row>
    <row r="2892" ht="28" spans="1:8">
      <c r="A2892" s="172" t="s">
        <v>5708</v>
      </c>
      <c r="B2892" s="172"/>
      <c r="C2892" s="172" t="s">
        <v>5709</v>
      </c>
      <c r="G2892" t="s">
        <v>5710</v>
      </c>
      <c r="H2892" s="171">
        <v>0.68</v>
      </c>
    </row>
    <row r="2893" spans="1:3">
      <c r="A2893" s="172">
        <v>8697</v>
      </c>
      <c r="B2893" s="172"/>
      <c r="C2893" s="172" t="s">
        <v>5711</v>
      </c>
    </row>
    <row r="2894" spans="1:3">
      <c r="A2894" s="172">
        <v>9086</v>
      </c>
      <c r="B2894" s="172"/>
      <c r="C2894" s="172" t="s">
        <v>5712</v>
      </c>
    </row>
    <row r="2895" spans="1:8">
      <c r="A2895" s="172" t="s">
        <v>5713</v>
      </c>
      <c r="B2895" s="172"/>
      <c r="C2895" s="172" t="s">
        <v>5714</v>
      </c>
      <c r="G2895" t="s">
        <v>439</v>
      </c>
      <c r="H2895" s="171">
        <v>37.06</v>
      </c>
    </row>
    <row r="2896" spans="1:8">
      <c r="A2896" s="172" t="s">
        <v>5715</v>
      </c>
      <c r="B2896" s="172"/>
      <c r="C2896" s="172" t="s">
        <v>5716</v>
      </c>
      <c r="G2896" t="s">
        <v>439</v>
      </c>
      <c r="H2896" s="171">
        <v>2.93</v>
      </c>
    </row>
    <row r="2897" spans="1:3">
      <c r="A2897" s="172">
        <v>9087</v>
      </c>
      <c r="B2897" s="172"/>
      <c r="C2897" s="172" t="s">
        <v>5717</v>
      </c>
    </row>
    <row r="2898" ht="42" spans="1:8">
      <c r="A2898" s="172" t="s">
        <v>5718</v>
      </c>
      <c r="B2898" s="172"/>
      <c r="C2898" s="172" t="s">
        <v>5719</v>
      </c>
      <c r="G2898" t="s">
        <v>5720</v>
      </c>
      <c r="H2898" s="171">
        <v>26.73</v>
      </c>
    </row>
    <row r="2899" ht="42" spans="1:8">
      <c r="A2899" s="172" t="s">
        <v>5721</v>
      </c>
      <c r="B2899" s="172"/>
      <c r="C2899" s="172" t="s">
        <v>5722</v>
      </c>
      <c r="G2899" t="s">
        <v>5720</v>
      </c>
      <c r="H2899" s="171">
        <v>34.09</v>
      </c>
    </row>
    <row r="2900" ht="42" spans="1:8">
      <c r="A2900" s="172" t="s">
        <v>5723</v>
      </c>
      <c r="B2900" s="172"/>
      <c r="C2900" s="172" t="s">
        <v>5724</v>
      </c>
      <c r="G2900" t="s">
        <v>5720</v>
      </c>
      <c r="H2900" s="171">
        <v>16.83</v>
      </c>
    </row>
    <row r="2901" ht="42" spans="1:8">
      <c r="A2901" s="172" t="s">
        <v>5725</v>
      </c>
      <c r="B2901" s="172"/>
      <c r="C2901" s="172" t="s">
        <v>5726</v>
      </c>
      <c r="G2901" t="s">
        <v>5720</v>
      </c>
      <c r="H2901" s="171">
        <v>16.86</v>
      </c>
    </row>
    <row r="2902" ht="42" spans="1:8">
      <c r="A2902" s="172" t="s">
        <v>5727</v>
      </c>
      <c r="B2902" s="172"/>
      <c r="C2902" s="172" t="s">
        <v>5728</v>
      </c>
      <c r="G2902" t="s">
        <v>5720</v>
      </c>
      <c r="H2902" s="171">
        <v>17.67</v>
      </c>
    </row>
    <row r="2903" ht="28" spans="1:8">
      <c r="A2903" s="172" t="s">
        <v>5729</v>
      </c>
      <c r="B2903" s="172"/>
      <c r="C2903" s="172" t="s">
        <v>5730</v>
      </c>
      <c r="G2903" t="s">
        <v>439</v>
      </c>
      <c r="H2903" s="171">
        <v>36.73</v>
      </c>
    </row>
    <row r="2904" ht="28" spans="1:8">
      <c r="A2904" s="172" t="s">
        <v>5731</v>
      </c>
      <c r="B2904" s="172"/>
      <c r="C2904" s="172" t="s">
        <v>5732</v>
      </c>
      <c r="G2904" t="s">
        <v>439</v>
      </c>
      <c r="H2904" s="171">
        <v>21.92</v>
      </c>
    </row>
    <row r="2905" ht="28" spans="1:8">
      <c r="A2905" s="172" t="s">
        <v>5733</v>
      </c>
      <c r="B2905" s="172"/>
      <c r="C2905" s="172" t="s">
        <v>5734</v>
      </c>
      <c r="G2905" t="s">
        <v>5735</v>
      </c>
      <c r="H2905" s="171">
        <v>3.84</v>
      </c>
    </row>
    <row r="2906" ht="28" spans="1:8">
      <c r="A2906" s="172" t="s">
        <v>5736</v>
      </c>
      <c r="B2906" s="172"/>
      <c r="C2906" s="172" t="s">
        <v>5737</v>
      </c>
      <c r="G2906" t="s">
        <v>5735</v>
      </c>
      <c r="H2906" s="171">
        <v>1.74</v>
      </c>
    </row>
    <row r="2907" ht="28" spans="1:8">
      <c r="A2907" s="172" t="s">
        <v>5738</v>
      </c>
      <c r="B2907" s="172"/>
      <c r="C2907" s="172" t="s">
        <v>5739</v>
      </c>
      <c r="G2907" t="s">
        <v>5735</v>
      </c>
      <c r="H2907" s="171">
        <v>2.55</v>
      </c>
    </row>
    <row r="2908" ht="28" spans="1:8">
      <c r="A2908" s="172" t="s">
        <v>5740</v>
      </c>
      <c r="B2908" s="172"/>
      <c r="C2908" s="172" t="s">
        <v>5741</v>
      </c>
      <c r="G2908" t="s">
        <v>5735</v>
      </c>
      <c r="H2908" s="171">
        <v>1.65</v>
      </c>
    </row>
    <row r="2909" ht="28" spans="1:8">
      <c r="A2909" s="172" t="s">
        <v>5742</v>
      </c>
      <c r="B2909" s="172"/>
      <c r="C2909" s="172" t="s">
        <v>5743</v>
      </c>
      <c r="G2909" t="s">
        <v>5735</v>
      </c>
      <c r="H2909" s="171">
        <v>1.98</v>
      </c>
    </row>
    <row r="2910" ht="28" spans="1:8">
      <c r="A2910" s="172" t="s">
        <v>5744</v>
      </c>
      <c r="B2910" s="172"/>
      <c r="C2910" s="172" t="s">
        <v>5745</v>
      </c>
      <c r="G2910" t="s">
        <v>5735</v>
      </c>
      <c r="H2910" s="171">
        <v>1.57</v>
      </c>
    </row>
    <row r="2911" ht="28" spans="1:8">
      <c r="A2911" s="172" t="s">
        <v>5746</v>
      </c>
      <c r="B2911" s="172"/>
      <c r="C2911" s="172" t="s">
        <v>5747</v>
      </c>
      <c r="G2911" t="s">
        <v>439</v>
      </c>
      <c r="H2911" s="171">
        <v>5.9</v>
      </c>
    </row>
    <row r="2912" spans="1:8">
      <c r="A2912" s="172" t="s">
        <v>5748</v>
      </c>
      <c r="B2912" s="172"/>
      <c r="C2912" s="172" t="s">
        <v>5749</v>
      </c>
      <c r="G2912" t="s">
        <v>439</v>
      </c>
      <c r="H2912" s="171">
        <v>84</v>
      </c>
    </row>
    <row r="2913" ht="28" spans="1:8">
      <c r="A2913" s="172" t="s">
        <v>5750</v>
      </c>
      <c r="B2913" s="172"/>
      <c r="C2913" s="172" t="s">
        <v>5751</v>
      </c>
      <c r="G2913" t="s">
        <v>439</v>
      </c>
      <c r="H2913" s="171">
        <v>84</v>
      </c>
    </row>
    <row r="2914" ht="42" spans="1:8">
      <c r="A2914" s="172" t="s">
        <v>5752</v>
      </c>
      <c r="B2914" s="172"/>
      <c r="C2914" s="172" t="s">
        <v>5753</v>
      </c>
      <c r="G2914" t="s">
        <v>5710</v>
      </c>
      <c r="H2914" s="171">
        <v>1.34</v>
      </c>
    </row>
    <row r="2915" ht="42" spans="1:8">
      <c r="A2915" s="172" t="s">
        <v>5754</v>
      </c>
      <c r="B2915" s="172"/>
      <c r="C2915" s="172" t="s">
        <v>5755</v>
      </c>
      <c r="G2915" t="s">
        <v>5710</v>
      </c>
      <c r="H2915" s="171">
        <v>1.07</v>
      </c>
    </row>
    <row r="2916" ht="42" spans="1:8">
      <c r="A2916" s="172" t="s">
        <v>5756</v>
      </c>
      <c r="B2916" s="172"/>
      <c r="C2916" s="172" t="s">
        <v>5757</v>
      </c>
      <c r="G2916" t="s">
        <v>5710</v>
      </c>
      <c r="H2916" s="171">
        <v>0.89</v>
      </c>
    </row>
    <row r="2917" ht="42" spans="1:8">
      <c r="A2917" s="172" t="s">
        <v>5758</v>
      </c>
      <c r="B2917" s="172"/>
      <c r="C2917" s="172" t="s">
        <v>5759</v>
      </c>
      <c r="G2917" t="s">
        <v>5710</v>
      </c>
      <c r="H2917" s="171">
        <v>1.39</v>
      </c>
    </row>
    <row r="2918" ht="42" spans="1:8">
      <c r="A2918" s="172" t="s">
        <v>5760</v>
      </c>
      <c r="B2918" s="172"/>
      <c r="C2918" s="172" t="s">
        <v>5761</v>
      </c>
      <c r="G2918" t="s">
        <v>5710</v>
      </c>
      <c r="H2918" s="171">
        <v>1.11</v>
      </c>
    </row>
    <row r="2919" ht="42" spans="1:8">
      <c r="A2919" s="172" t="s">
        <v>5762</v>
      </c>
      <c r="B2919" s="172"/>
      <c r="C2919" s="172" t="s">
        <v>5763</v>
      </c>
      <c r="G2919" t="s">
        <v>5710</v>
      </c>
      <c r="H2919" s="171">
        <v>0.92</v>
      </c>
    </row>
    <row r="2920" ht="42" spans="1:8">
      <c r="A2920" s="172" t="s">
        <v>5764</v>
      </c>
      <c r="B2920" s="172"/>
      <c r="C2920" s="172" t="s">
        <v>5765</v>
      </c>
      <c r="G2920" t="s">
        <v>5710</v>
      </c>
      <c r="H2920" s="171">
        <v>1.59</v>
      </c>
    </row>
    <row r="2921" ht="42" spans="1:8">
      <c r="A2921" s="172" t="s">
        <v>5766</v>
      </c>
      <c r="B2921" s="172"/>
      <c r="C2921" s="172" t="s">
        <v>5767</v>
      </c>
      <c r="G2921" t="s">
        <v>5710</v>
      </c>
      <c r="H2921" s="171">
        <v>1.27</v>
      </c>
    </row>
    <row r="2922" ht="28" spans="1:8">
      <c r="A2922" s="172" t="s">
        <v>5768</v>
      </c>
      <c r="B2922" s="172"/>
      <c r="C2922" s="172" t="s">
        <v>5769</v>
      </c>
      <c r="G2922" t="s">
        <v>5710</v>
      </c>
      <c r="H2922" s="171">
        <v>1.06</v>
      </c>
    </row>
    <row r="2923" ht="42" spans="1:8">
      <c r="A2923" s="172" t="s">
        <v>5770</v>
      </c>
      <c r="B2923" s="172"/>
      <c r="C2923" s="172" t="s">
        <v>5771</v>
      </c>
      <c r="G2923" t="s">
        <v>5710</v>
      </c>
      <c r="H2923" s="171">
        <v>1.13</v>
      </c>
    </row>
    <row r="2924" ht="42" spans="1:8">
      <c r="A2924" s="172" t="s">
        <v>5772</v>
      </c>
      <c r="B2924" s="172"/>
      <c r="C2924" s="172" t="s">
        <v>5773</v>
      </c>
      <c r="G2924" t="s">
        <v>5710</v>
      </c>
      <c r="H2924" s="171">
        <v>0.9</v>
      </c>
    </row>
    <row r="2925" ht="42" spans="1:8">
      <c r="A2925" s="172" t="s">
        <v>5774</v>
      </c>
      <c r="B2925" s="172"/>
      <c r="C2925" s="172" t="s">
        <v>5775</v>
      </c>
      <c r="G2925" t="s">
        <v>5710</v>
      </c>
      <c r="H2925" s="171">
        <v>0.75</v>
      </c>
    </row>
    <row r="2926" ht="42" spans="1:8">
      <c r="A2926" s="172" t="s">
        <v>5776</v>
      </c>
      <c r="B2926" s="172"/>
      <c r="C2926" s="172" t="s">
        <v>5777</v>
      </c>
      <c r="G2926" t="s">
        <v>5710</v>
      </c>
      <c r="H2926" s="171">
        <v>1.41</v>
      </c>
    </row>
    <row r="2927" ht="42" spans="1:8">
      <c r="A2927" s="172" t="s">
        <v>5778</v>
      </c>
      <c r="B2927" s="172"/>
      <c r="C2927" s="172" t="s">
        <v>5779</v>
      </c>
      <c r="G2927" t="s">
        <v>5710</v>
      </c>
      <c r="H2927" s="171">
        <v>1.13</v>
      </c>
    </row>
    <row r="2928" ht="42" spans="1:8">
      <c r="A2928" s="172" t="s">
        <v>5780</v>
      </c>
      <c r="B2928" s="172"/>
      <c r="C2928" s="172" t="s">
        <v>5781</v>
      </c>
      <c r="G2928" t="s">
        <v>5710</v>
      </c>
      <c r="H2928" s="171">
        <v>0.94</v>
      </c>
    </row>
    <row r="2929" spans="1:3">
      <c r="A2929" s="172">
        <v>8698</v>
      </c>
      <c r="B2929" s="172"/>
      <c r="C2929" s="172" t="s">
        <v>5782</v>
      </c>
    </row>
    <row r="2930" spans="1:3">
      <c r="A2930" s="172">
        <v>9088</v>
      </c>
      <c r="B2930" s="172"/>
      <c r="C2930" s="172" t="s">
        <v>5783</v>
      </c>
    </row>
    <row r="2931" ht="28" spans="1:8">
      <c r="A2931" s="172" t="s">
        <v>5784</v>
      </c>
      <c r="B2931" s="172"/>
      <c r="C2931" s="172" t="s">
        <v>5785</v>
      </c>
      <c r="G2931" t="s">
        <v>2225</v>
      </c>
      <c r="H2931" s="171">
        <v>1315.1</v>
      </c>
    </row>
    <row r="2932" spans="1:8">
      <c r="A2932" s="172" t="s">
        <v>5786</v>
      </c>
      <c r="B2932" s="172"/>
      <c r="C2932" s="172" t="s">
        <v>5787</v>
      </c>
      <c r="G2932" t="s">
        <v>357</v>
      </c>
      <c r="H2932" s="171">
        <v>338.92</v>
      </c>
    </row>
    <row r="2933" spans="1:8">
      <c r="A2933" s="172" t="s">
        <v>5788</v>
      </c>
      <c r="B2933" s="172"/>
      <c r="C2933" s="172" t="s">
        <v>5789</v>
      </c>
      <c r="G2933" t="s">
        <v>357</v>
      </c>
      <c r="H2933" s="171">
        <v>386.93</v>
      </c>
    </row>
    <row r="2934" spans="1:3">
      <c r="A2934" s="172">
        <v>9089</v>
      </c>
      <c r="B2934" s="172"/>
      <c r="C2934" s="172" t="s">
        <v>5790</v>
      </c>
    </row>
    <row r="2935" ht="28" spans="1:8">
      <c r="A2935" s="172" t="s">
        <v>5791</v>
      </c>
      <c r="B2935" s="172"/>
      <c r="C2935" s="172" t="s">
        <v>5792</v>
      </c>
      <c r="G2935" t="s">
        <v>340</v>
      </c>
      <c r="H2935" s="171">
        <v>530.93</v>
      </c>
    </row>
    <row r="2936" ht="42" spans="1:8">
      <c r="A2936" s="172" t="s">
        <v>5793</v>
      </c>
      <c r="B2936" s="172"/>
      <c r="C2936" s="172" t="s">
        <v>5794</v>
      </c>
      <c r="G2936" t="s">
        <v>340</v>
      </c>
      <c r="H2936" s="171">
        <v>429.86</v>
      </c>
    </row>
    <row r="2937" ht="28" spans="1:8">
      <c r="A2937" s="172" t="s">
        <v>5795</v>
      </c>
      <c r="B2937" s="172"/>
      <c r="C2937" s="172" t="s">
        <v>5796</v>
      </c>
      <c r="G2937" t="s">
        <v>337</v>
      </c>
      <c r="H2937" s="171">
        <v>323.65</v>
      </c>
    </row>
    <row r="2938" ht="28" spans="1:8">
      <c r="A2938" s="172" t="s">
        <v>5797</v>
      </c>
      <c r="B2938" s="172"/>
      <c r="C2938" s="172" t="s">
        <v>5798</v>
      </c>
      <c r="G2938" t="s">
        <v>337</v>
      </c>
      <c r="H2938" s="171">
        <v>107.93</v>
      </c>
    </row>
    <row r="2939" ht="28" spans="1:8">
      <c r="A2939" s="172" t="s">
        <v>5799</v>
      </c>
      <c r="B2939" s="172"/>
      <c r="C2939" s="172" t="s">
        <v>5800</v>
      </c>
      <c r="G2939" t="s">
        <v>337</v>
      </c>
      <c r="H2939" s="171">
        <v>229.44</v>
      </c>
    </row>
    <row r="2940" ht="28" spans="1:8">
      <c r="A2940" s="172" t="s">
        <v>5801</v>
      </c>
      <c r="B2940" s="172"/>
      <c r="C2940" s="172" t="s">
        <v>5802</v>
      </c>
      <c r="G2940" t="s">
        <v>337</v>
      </c>
      <c r="H2940" s="171">
        <v>460.14</v>
      </c>
    </row>
    <row r="2941" spans="1:8">
      <c r="A2941" s="172" t="s">
        <v>5803</v>
      </c>
      <c r="B2941" s="172"/>
      <c r="C2941" s="172" t="s">
        <v>5804</v>
      </c>
      <c r="G2941" t="s">
        <v>337</v>
      </c>
      <c r="H2941" s="171">
        <v>482.84</v>
      </c>
    </row>
    <row r="2942" spans="1:8">
      <c r="A2942" s="172" t="s">
        <v>5805</v>
      </c>
      <c r="B2942" s="172"/>
      <c r="C2942" s="172" t="s">
        <v>5806</v>
      </c>
      <c r="G2942" t="s">
        <v>337</v>
      </c>
      <c r="H2942" s="171">
        <v>519.09</v>
      </c>
    </row>
    <row r="2943" spans="1:8">
      <c r="A2943" s="172" t="s">
        <v>5807</v>
      </c>
      <c r="B2943" s="172"/>
      <c r="C2943" s="172" t="s">
        <v>5808</v>
      </c>
      <c r="G2943" t="s">
        <v>337</v>
      </c>
      <c r="H2943" s="171">
        <v>525.07</v>
      </c>
    </row>
    <row r="2944" spans="1:8">
      <c r="A2944" s="172" t="s">
        <v>5809</v>
      </c>
      <c r="B2944" s="172"/>
      <c r="C2944" s="172" t="s">
        <v>5810</v>
      </c>
      <c r="G2944" t="s">
        <v>337</v>
      </c>
      <c r="H2944" s="171">
        <v>353.35</v>
      </c>
    </row>
    <row r="2945" spans="1:8">
      <c r="A2945" s="172" t="s">
        <v>5811</v>
      </c>
      <c r="B2945" s="172"/>
      <c r="C2945" s="172" t="s">
        <v>5812</v>
      </c>
      <c r="G2945" t="s">
        <v>337</v>
      </c>
      <c r="H2945" s="171">
        <v>349.86</v>
      </c>
    </row>
    <row r="2946" spans="1:8">
      <c r="A2946" s="172" t="s">
        <v>5813</v>
      </c>
      <c r="B2946" s="172"/>
      <c r="C2946" s="172" t="s">
        <v>5814</v>
      </c>
      <c r="G2946" t="s">
        <v>337</v>
      </c>
      <c r="H2946" s="171">
        <v>633.2</v>
      </c>
    </row>
    <row r="2947" spans="1:8">
      <c r="A2947" s="172" t="s">
        <v>5815</v>
      </c>
      <c r="B2947" s="172"/>
      <c r="C2947" s="172" t="s">
        <v>5816</v>
      </c>
      <c r="G2947" t="s">
        <v>340</v>
      </c>
      <c r="H2947" s="171">
        <v>446.99</v>
      </c>
    </row>
    <row r="2948" ht="28" spans="1:8">
      <c r="A2948" s="172" t="s">
        <v>5817</v>
      </c>
      <c r="B2948" s="172"/>
      <c r="C2948" s="172" t="s">
        <v>5818</v>
      </c>
      <c r="G2948" t="s">
        <v>2225</v>
      </c>
      <c r="H2948" s="171">
        <v>1743.59</v>
      </c>
    </row>
    <row r="2949" ht="28" spans="1:8">
      <c r="A2949" s="172" t="s">
        <v>5819</v>
      </c>
      <c r="B2949" s="172"/>
      <c r="C2949" s="172" t="s">
        <v>5820</v>
      </c>
      <c r="G2949" t="s">
        <v>2225</v>
      </c>
      <c r="H2949" s="171">
        <v>1984.09</v>
      </c>
    </row>
    <row r="2950" ht="28" spans="1:8">
      <c r="A2950" s="172" t="s">
        <v>5821</v>
      </c>
      <c r="B2950" s="172"/>
      <c r="C2950" s="172" t="s">
        <v>5822</v>
      </c>
      <c r="G2950" t="s">
        <v>2225</v>
      </c>
      <c r="H2950" s="171">
        <v>1262.6</v>
      </c>
    </row>
    <row r="2951" ht="28" spans="1:8">
      <c r="A2951" s="172" t="s">
        <v>5823</v>
      </c>
      <c r="B2951" s="172"/>
      <c r="C2951" s="172" t="s">
        <v>5824</v>
      </c>
      <c r="G2951" t="s">
        <v>2225</v>
      </c>
      <c r="H2951" s="171">
        <v>1984.09</v>
      </c>
    </row>
    <row r="2952" ht="28" spans="1:8">
      <c r="A2952" s="172" t="s">
        <v>5825</v>
      </c>
      <c r="B2952" s="172"/>
      <c r="C2952" s="172" t="s">
        <v>5826</v>
      </c>
      <c r="G2952" t="s">
        <v>2225</v>
      </c>
      <c r="H2952" s="171">
        <v>721.49</v>
      </c>
    </row>
    <row r="2953" ht="28" spans="1:8">
      <c r="A2953" s="172" t="s">
        <v>5827</v>
      </c>
      <c r="B2953" s="172"/>
      <c r="C2953" s="172" t="s">
        <v>5828</v>
      </c>
      <c r="G2953" t="s">
        <v>2225</v>
      </c>
      <c r="H2953" s="171">
        <v>961.98</v>
      </c>
    </row>
    <row r="2954" ht="28" spans="1:8">
      <c r="A2954" s="172" t="s">
        <v>5829</v>
      </c>
      <c r="B2954" s="172"/>
      <c r="C2954" s="172" t="s">
        <v>5830</v>
      </c>
      <c r="G2954" t="s">
        <v>2225</v>
      </c>
      <c r="H2954" s="171">
        <v>459.77</v>
      </c>
    </row>
    <row r="2955" ht="28" spans="1:8">
      <c r="A2955" s="172" t="s">
        <v>5831</v>
      </c>
      <c r="B2955" s="172"/>
      <c r="C2955" s="172" t="s">
        <v>5832</v>
      </c>
      <c r="G2955" t="s">
        <v>2225</v>
      </c>
      <c r="H2955" s="171">
        <v>2224.58</v>
      </c>
    </row>
    <row r="2956" ht="28" spans="1:8">
      <c r="A2956" s="172" t="s">
        <v>5833</v>
      </c>
      <c r="B2956" s="172"/>
      <c r="C2956" s="172" t="s">
        <v>5834</v>
      </c>
      <c r="G2956" t="s">
        <v>2225</v>
      </c>
      <c r="H2956" s="171">
        <v>480.99</v>
      </c>
    </row>
    <row r="2957" spans="1:8">
      <c r="A2957" s="172" t="s">
        <v>5835</v>
      </c>
      <c r="B2957" s="172"/>
      <c r="C2957" s="172" t="s">
        <v>5836</v>
      </c>
      <c r="G2957" t="s">
        <v>2225</v>
      </c>
      <c r="H2957" s="171">
        <v>1005.84</v>
      </c>
    </row>
    <row r="2958" ht="28" spans="1:8">
      <c r="A2958" s="172" t="s">
        <v>5837</v>
      </c>
      <c r="B2958" s="172"/>
      <c r="C2958" s="172" t="s">
        <v>5838</v>
      </c>
      <c r="G2958" t="s">
        <v>2225</v>
      </c>
      <c r="H2958" s="171">
        <v>173.82</v>
      </c>
    </row>
    <row r="2959" ht="28" spans="1:8">
      <c r="A2959" s="172" t="s">
        <v>5839</v>
      </c>
      <c r="B2959" s="172"/>
      <c r="C2959" s="172" t="s">
        <v>5840</v>
      </c>
      <c r="G2959" t="s">
        <v>2225</v>
      </c>
      <c r="H2959" s="171">
        <v>347.64</v>
      </c>
    </row>
    <row r="2960" ht="28" spans="1:8">
      <c r="A2960" s="172" t="s">
        <v>5841</v>
      </c>
      <c r="B2960" s="172"/>
      <c r="C2960" s="172" t="s">
        <v>5842</v>
      </c>
      <c r="G2960" t="s">
        <v>2225</v>
      </c>
      <c r="H2960" s="171">
        <v>625.79</v>
      </c>
    </row>
    <row r="2961" ht="28" spans="1:8">
      <c r="A2961" s="172" t="s">
        <v>5843</v>
      </c>
      <c r="B2961" s="172"/>
      <c r="C2961" s="172" t="s">
        <v>5844</v>
      </c>
      <c r="G2961" t="s">
        <v>2225</v>
      </c>
      <c r="H2961" s="171">
        <v>634.99</v>
      </c>
    </row>
    <row r="2962" ht="28" spans="1:8">
      <c r="A2962" s="172" t="s">
        <v>5845</v>
      </c>
      <c r="B2962" s="172"/>
      <c r="C2962" s="172" t="s">
        <v>5846</v>
      </c>
      <c r="G2962" t="s">
        <v>2225</v>
      </c>
      <c r="H2962" s="171">
        <v>938.69</v>
      </c>
    </row>
    <row r="2963" ht="28" spans="1:8">
      <c r="A2963" s="172" t="s">
        <v>5847</v>
      </c>
      <c r="B2963" s="172"/>
      <c r="C2963" s="172" t="s">
        <v>5848</v>
      </c>
      <c r="G2963" t="s">
        <v>2225</v>
      </c>
      <c r="H2963" s="171">
        <v>952.49</v>
      </c>
    </row>
    <row r="2964" ht="28" spans="1:8">
      <c r="A2964" s="172" t="s">
        <v>5849</v>
      </c>
      <c r="B2964" s="172"/>
      <c r="C2964" s="172" t="s">
        <v>5850</v>
      </c>
      <c r="G2964" t="s">
        <v>2225</v>
      </c>
      <c r="H2964" s="171">
        <v>1251.58</v>
      </c>
    </row>
    <row r="2965" ht="28" spans="1:8">
      <c r="A2965" s="172" t="s">
        <v>5851</v>
      </c>
      <c r="B2965" s="172"/>
      <c r="C2965" s="172" t="s">
        <v>5852</v>
      </c>
      <c r="G2965" t="s">
        <v>2225</v>
      </c>
      <c r="H2965" s="171">
        <v>1269.99</v>
      </c>
    </row>
    <row r="2966" ht="28" spans="1:8">
      <c r="A2966" s="172" t="s">
        <v>5853</v>
      </c>
      <c r="B2966" s="172"/>
      <c r="C2966" s="172" t="s">
        <v>5854</v>
      </c>
      <c r="G2966" t="s">
        <v>2225</v>
      </c>
      <c r="H2966" s="171">
        <v>621.19</v>
      </c>
    </row>
    <row r="2967" ht="28" spans="1:8">
      <c r="A2967" s="172" t="s">
        <v>5855</v>
      </c>
      <c r="B2967" s="172"/>
      <c r="C2967" s="172" t="s">
        <v>5856</v>
      </c>
      <c r="G2967" t="s">
        <v>2225</v>
      </c>
      <c r="H2967" s="171">
        <v>317.5</v>
      </c>
    </row>
    <row r="2968" ht="28" spans="1:8">
      <c r="A2968" s="172" t="s">
        <v>5857</v>
      </c>
      <c r="B2968" s="172"/>
      <c r="C2968" s="172" t="s">
        <v>5858</v>
      </c>
      <c r="G2968" t="s">
        <v>2225</v>
      </c>
      <c r="H2968" s="171">
        <v>358.91</v>
      </c>
    </row>
    <row r="2969" ht="28" spans="1:8">
      <c r="A2969" s="172" t="s">
        <v>5859</v>
      </c>
      <c r="B2969" s="172"/>
      <c r="C2969" s="172" t="s">
        <v>5860</v>
      </c>
      <c r="G2969" t="s">
        <v>2225</v>
      </c>
      <c r="H2969" s="171">
        <v>404.92</v>
      </c>
    </row>
    <row r="2970" ht="28" spans="1:8">
      <c r="A2970" s="172" t="s">
        <v>5861</v>
      </c>
      <c r="B2970" s="172"/>
      <c r="C2970" s="172" t="s">
        <v>5862</v>
      </c>
      <c r="G2970" t="s">
        <v>2225</v>
      </c>
      <c r="H2970" s="171">
        <v>151.39</v>
      </c>
    </row>
    <row r="2971" ht="28" spans="1:8">
      <c r="A2971" s="172" t="s">
        <v>5863</v>
      </c>
      <c r="B2971" s="172"/>
      <c r="C2971" s="172" t="s">
        <v>5864</v>
      </c>
      <c r="G2971" t="s">
        <v>2225</v>
      </c>
      <c r="H2971" s="171">
        <v>299.09</v>
      </c>
    </row>
    <row r="2972" ht="28" spans="1:8">
      <c r="A2972" s="172" t="s">
        <v>5865</v>
      </c>
      <c r="B2972" s="172"/>
      <c r="C2972" s="172" t="s">
        <v>5866</v>
      </c>
      <c r="G2972" t="s">
        <v>2225</v>
      </c>
      <c r="H2972" s="171">
        <v>303.69</v>
      </c>
    </row>
    <row r="2973" ht="28" spans="1:8">
      <c r="A2973" s="172" t="s">
        <v>5867</v>
      </c>
      <c r="B2973" s="172"/>
      <c r="C2973" s="172" t="s">
        <v>5868</v>
      </c>
      <c r="G2973" t="s">
        <v>2225</v>
      </c>
      <c r="H2973" s="171">
        <v>239.27</v>
      </c>
    </row>
    <row r="2974" ht="28" spans="1:8">
      <c r="A2974" s="172" t="s">
        <v>5869</v>
      </c>
      <c r="B2974" s="172"/>
      <c r="C2974" s="172" t="s">
        <v>5870</v>
      </c>
      <c r="G2974" t="s">
        <v>2225</v>
      </c>
      <c r="H2974" s="171">
        <v>248.48</v>
      </c>
    </row>
    <row r="2975" ht="28" spans="1:8">
      <c r="A2975" s="172" t="s">
        <v>5871</v>
      </c>
      <c r="B2975" s="172"/>
      <c r="C2975" s="172" t="s">
        <v>5872</v>
      </c>
      <c r="G2975" t="s">
        <v>2225</v>
      </c>
      <c r="H2975" s="171">
        <v>2268.49</v>
      </c>
    </row>
    <row r="2976" ht="28" spans="1:8">
      <c r="A2976" s="172" t="s">
        <v>5873</v>
      </c>
      <c r="B2976" s="172"/>
      <c r="C2976" s="172" t="s">
        <v>5874</v>
      </c>
      <c r="G2976" t="s">
        <v>2225</v>
      </c>
      <c r="H2976" s="171">
        <v>2301.85</v>
      </c>
    </row>
    <row r="2977" ht="28" spans="1:8">
      <c r="A2977" s="172" t="s">
        <v>5875</v>
      </c>
      <c r="B2977" s="172"/>
      <c r="C2977" s="172" t="s">
        <v>5876</v>
      </c>
      <c r="G2977" t="s">
        <v>2225</v>
      </c>
      <c r="H2977" s="171">
        <v>2581.39</v>
      </c>
    </row>
    <row r="2978" ht="28" spans="1:8">
      <c r="A2978" s="172" t="s">
        <v>5877</v>
      </c>
      <c r="B2978" s="172"/>
      <c r="C2978" s="172" t="s">
        <v>5878</v>
      </c>
      <c r="G2978" t="s">
        <v>2225</v>
      </c>
      <c r="H2978" s="171">
        <v>2619.35</v>
      </c>
    </row>
    <row r="2979" spans="1:8">
      <c r="A2979" s="172" t="s">
        <v>5879</v>
      </c>
      <c r="B2979" s="172"/>
      <c r="C2979" s="172" t="s">
        <v>5880</v>
      </c>
      <c r="G2979" t="s">
        <v>2225</v>
      </c>
      <c r="H2979" s="171">
        <v>297.39</v>
      </c>
    </row>
    <row r="2980" spans="1:8">
      <c r="A2980" s="172" t="s">
        <v>5881</v>
      </c>
      <c r="B2980" s="172"/>
      <c r="C2980" s="172" t="s">
        <v>5882</v>
      </c>
      <c r="G2980" t="s">
        <v>2225</v>
      </c>
      <c r="H2980" s="171">
        <v>317.22</v>
      </c>
    </row>
    <row r="2981" ht="28" spans="1:8">
      <c r="A2981" s="172" t="s">
        <v>5883</v>
      </c>
      <c r="B2981" s="172"/>
      <c r="C2981" s="172" t="s">
        <v>5884</v>
      </c>
      <c r="G2981" t="s">
        <v>2225</v>
      </c>
      <c r="H2981" s="171">
        <v>693.19</v>
      </c>
    </row>
    <row r="2982" ht="28" spans="1:8">
      <c r="A2982" s="172" t="s">
        <v>5885</v>
      </c>
      <c r="B2982" s="172"/>
      <c r="C2982" s="172" t="s">
        <v>5886</v>
      </c>
      <c r="G2982" t="s">
        <v>2225</v>
      </c>
      <c r="H2982" s="171">
        <v>1019.69</v>
      </c>
    </row>
    <row r="2983" ht="28" spans="1:8">
      <c r="A2983" s="172" t="s">
        <v>5887</v>
      </c>
      <c r="B2983" s="172"/>
      <c r="C2983" s="172" t="s">
        <v>5888</v>
      </c>
      <c r="G2983" t="s">
        <v>2225</v>
      </c>
      <c r="H2983" s="171">
        <v>266.11</v>
      </c>
    </row>
    <row r="2984" ht="56" spans="1:8">
      <c r="A2984" s="172" t="s">
        <v>5889</v>
      </c>
      <c r="B2984" s="172"/>
      <c r="C2984" s="172" t="s">
        <v>5890</v>
      </c>
      <c r="G2984" t="s">
        <v>340</v>
      </c>
      <c r="H2984" s="171">
        <v>489.86</v>
      </c>
    </row>
    <row r="2985" ht="42" spans="1:8">
      <c r="A2985" s="172" t="s">
        <v>5891</v>
      </c>
      <c r="B2985" s="172"/>
      <c r="C2985" s="172" t="s">
        <v>5892</v>
      </c>
      <c r="G2985" t="s">
        <v>340</v>
      </c>
      <c r="H2985" s="171">
        <v>525.41</v>
      </c>
    </row>
    <row r="2986" ht="42" spans="1:8">
      <c r="A2986" s="172" t="s">
        <v>5893</v>
      </c>
      <c r="B2986" s="172"/>
      <c r="C2986" s="172" t="s">
        <v>5894</v>
      </c>
      <c r="G2986" t="s">
        <v>340</v>
      </c>
      <c r="H2986" s="171">
        <v>430.35</v>
      </c>
    </row>
    <row r="2987" ht="56" spans="1:8">
      <c r="A2987" s="172" t="s">
        <v>5895</v>
      </c>
      <c r="B2987" s="172"/>
      <c r="C2987" s="172" t="s">
        <v>5896</v>
      </c>
      <c r="G2987" t="s">
        <v>340</v>
      </c>
      <c r="H2987" s="171">
        <v>414.97</v>
      </c>
    </row>
    <row r="2988" ht="42" spans="1:8">
      <c r="A2988" s="172" t="s">
        <v>5897</v>
      </c>
      <c r="B2988" s="172"/>
      <c r="C2988" s="172" t="s">
        <v>5898</v>
      </c>
      <c r="G2988" t="s">
        <v>340</v>
      </c>
      <c r="H2988" s="171">
        <v>450.52</v>
      </c>
    </row>
    <row r="2989" ht="42" spans="1:8">
      <c r="A2989" s="172" t="s">
        <v>5899</v>
      </c>
      <c r="B2989" s="172"/>
      <c r="C2989" s="172" t="s">
        <v>5900</v>
      </c>
      <c r="G2989" t="s">
        <v>340</v>
      </c>
      <c r="H2989" s="171">
        <v>446.28</v>
      </c>
    </row>
    <row r="2990" spans="1:8">
      <c r="A2990" s="172" t="s">
        <v>5901</v>
      </c>
      <c r="B2990" s="172"/>
      <c r="C2990" s="172" t="s">
        <v>5902</v>
      </c>
      <c r="G2990" t="s">
        <v>337</v>
      </c>
      <c r="H2990" s="171">
        <v>416.2</v>
      </c>
    </row>
    <row r="2991" ht="42" spans="1:8">
      <c r="A2991" s="172" t="s">
        <v>5903</v>
      </c>
      <c r="B2991" s="172"/>
      <c r="C2991" s="172" t="s">
        <v>5904</v>
      </c>
      <c r="G2991" t="s">
        <v>340</v>
      </c>
      <c r="H2991" s="171">
        <v>492.34</v>
      </c>
    </row>
    <row r="2992" ht="28" spans="1:8">
      <c r="A2992" s="172" t="s">
        <v>5905</v>
      </c>
      <c r="B2992" s="172"/>
      <c r="C2992" s="172" t="s">
        <v>5906</v>
      </c>
      <c r="G2992" t="s">
        <v>340</v>
      </c>
      <c r="H2992" s="171">
        <v>530.25</v>
      </c>
    </row>
    <row r="2993" ht="42" spans="1:8">
      <c r="A2993" s="172" t="s">
        <v>5907</v>
      </c>
      <c r="B2993" s="172"/>
      <c r="C2993" s="172" t="s">
        <v>5908</v>
      </c>
      <c r="G2993" t="s">
        <v>340</v>
      </c>
      <c r="H2993" s="171">
        <v>753.99</v>
      </c>
    </row>
    <row r="2994" ht="28" spans="1:8">
      <c r="A2994" s="172" t="s">
        <v>5909</v>
      </c>
      <c r="B2994" s="172"/>
      <c r="C2994" s="172" t="s">
        <v>5910</v>
      </c>
      <c r="G2994" t="s">
        <v>340</v>
      </c>
      <c r="H2994" s="171">
        <v>588.73</v>
      </c>
    </row>
    <row r="2995" ht="28" spans="1:8">
      <c r="A2995" s="172" t="s">
        <v>5911</v>
      </c>
      <c r="B2995" s="172"/>
      <c r="C2995" s="172" t="s">
        <v>5912</v>
      </c>
      <c r="G2995" t="s">
        <v>340</v>
      </c>
      <c r="H2995" s="171">
        <v>616.06</v>
      </c>
    </row>
    <row r="2996" ht="42" spans="1:8">
      <c r="A2996" s="172" t="s">
        <v>5913</v>
      </c>
      <c r="B2996" s="172"/>
      <c r="C2996" s="172" t="s">
        <v>5914</v>
      </c>
      <c r="G2996" t="s">
        <v>340</v>
      </c>
      <c r="H2996" s="171">
        <v>378.44</v>
      </c>
    </row>
    <row r="2997" ht="42" spans="1:8">
      <c r="A2997" s="172" t="s">
        <v>5915</v>
      </c>
      <c r="B2997" s="172"/>
      <c r="C2997" s="172" t="s">
        <v>5916</v>
      </c>
      <c r="G2997" t="s">
        <v>340</v>
      </c>
      <c r="H2997" s="171">
        <v>433.64</v>
      </c>
    </row>
    <row r="2998" ht="42" spans="1:8">
      <c r="A2998" s="172" t="s">
        <v>5917</v>
      </c>
      <c r="B2998" s="172"/>
      <c r="C2998" s="172" t="s">
        <v>5918</v>
      </c>
      <c r="G2998" t="s">
        <v>340</v>
      </c>
      <c r="H2998" s="171">
        <v>422.62</v>
      </c>
    </row>
    <row r="2999" ht="56" spans="1:8">
      <c r="A2999" s="172" t="s">
        <v>5919</v>
      </c>
      <c r="B2999" s="172"/>
      <c r="C2999" s="172" t="s">
        <v>5920</v>
      </c>
      <c r="G2999" t="s">
        <v>340</v>
      </c>
      <c r="H2999" s="171">
        <v>565.97</v>
      </c>
    </row>
    <row r="3000" ht="28" spans="1:8">
      <c r="A3000" s="172" t="s">
        <v>5921</v>
      </c>
      <c r="B3000" s="172"/>
      <c r="C3000" s="172" t="s">
        <v>5922</v>
      </c>
      <c r="G3000" t="s">
        <v>2225</v>
      </c>
      <c r="H3000" s="171">
        <v>611.81</v>
      </c>
    </row>
    <row r="3001" ht="28" spans="1:8">
      <c r="A3001" s="172" t="s">
        <v>5923</v>
      </c>
      <c r="B3001" s="172"/>
      <c r="C3001" s="172" t="s">
        <v>5924</v>
      </c>
      <c r="G3001" t="s">
        <v>2225</v>
      </c>
      <c r="H3001" s="171">
        <v>699.22</v>
      </c>
    </row>
    <row r="3002" spans="1:8">
      <c r="A3002" s="172" t="s">
        <v>5925</v>
      </c>
      <c r="B3002" s="172"/>
      <c r="C3002" s="172" t="s">
        <v>5926</v>
      </c>
      <c r="G3002" t="s">
        <v>2225</v>
      </c>
      <c r="H3002" s="171">
        <v>874.02</v>
      </c>
    </row>
    <row r="3003" ht="28" spans="1:8">
      <c r="A3003" s="172" t="s">
        <v>5927</v>
      </c>
      <c r="B3003" s="172"/>
      <c r="C3003" s="172" t="s">
        <v>5928</v>
      </c>
      <c r="G3003" t="s">
        <v>2225</v>
      </c>
      <c r="H3003" s="171">
        <v>358.5</v>
      </c>
    </row>
    <row r="3004" ht="28" spans="1:8">
      <c r="A3004" s="172" t="s">
        <v>5929</v>
      </c>
      <c r="B3004" s="172"/>
      <c r="C3004" s="172" t="s">
        <v>5930</v>
      </c>
      <c r="G3004" t="s">
        <v>337</v>
      </c>
      <c r="H3004" s="171">
        <v>151.5</v>
      </c>
    </row>
    <row r="3005" spans="1:3">
      <c r="A3005" s="172">
        <v>9090</v>
      </c>
      <c r="B3005" s="172"/>
      <c r="C3005" s="172" t="s">
        <v>5931</v>
      </c>
    </row>
    <row r="3006" spans="1:8">
      <c r="A3006" s="172" t="s">
        <v>5932</v>
      </c>
      <c r="B3006" s="172"/>
      <c r="C3006" s="172" t="s">
        <v>5933</v>
      </c>
      <c r="G3006" t="s">
        <v>2225</v>
      </c>
      <c r="H3006" s="171">
        <v>226.89</v>
      </c>
    </row>
    <row r="3007" spans="1:3">
      <c r="A3007" s="172">
        <v>9091</v>
      </c>
      <c r="B3007" s="172"/>
      <c r="C3007" s="172" t="s">
        <v>938</v>
      </c>
    </row>
    <row r="3008" ht="28" spans="1:8">
      <c r="A3008" s="172" t="s">
        <v>5934</v>
      </c>
      <c r="B3008" s="172"/>
      <c r="C3008" s="172" t="s">
        <v>5935</v>
      </c>
      <c r="G3008" t="s">
        <v>439</v>
      </c>
      <c r="H3008" s="171">
        <v>3897.7</v>
      </c>
    </row>
    <row r="3009" ht="28" spans="1:8">
      <c r="A3009" s="172" t="s">
        <v>5936</v>
      </c>
      <c r="B3009" s="172"/>
      <c r="C3009" s="172" t="s">
        <v>5937</v>
      </c>
      <c r="G3009" t="s">
        <v>439</v>
      </c>
      <c r="H3009" s="171">
        <v>3897.7</v>
      </c>
    </row>
    <row r="3010" ht="28" spans="1:8">
      <c r="A3010" s="172" t="s">
        <v>5938</v>
      </c>
      <c r="B3010" s="172"/>
      <c r="C3010" s="172" t="s">
        <v>5939</v>
      </c>
      <c r="G3010" t="s">
        <v>439</v>
      </c>
      <c r="H3010" s="171">
        <v>1775.57</v>
      </c>
    </row>
    <row r="3011" ht="28" spans="1:8">
      <c r="A3011" s="172" t="s">
        <v>5940</v>
      </c>
      <c r="B3011" s="172"/>
      <c r="C3011" s="172" t="s">
        <v>5941</v>
      </c>
      <c r="G3011" t="s">
        <v>439</v>
      </c>
      <c r="H3011" s="171">
        <v>1932.01</v>
      </c>
    </row>
    <row r="3012" ht="28" spans="1:8">
      <c r="A3012" s="172" t="s">
        <v>5942</v>
      </c>
      <c r="B3012" s="172"/>
      <c r="C3012" s="172" t="s">
        <v>5943</v>
      </c>
      <c r="G3012" t="s">
        <v>439</v>
      </c>
      <c r="H3012" s="171">
        <v>2378.99</v>
      </c>
    </row>
    <row r="3013" spans="1:8">
      <c r="A3013" s="172" t="s">
        <v>5944</v>
      </c>
      <c r="B3013" s="172"/>
      <c r="C3013" s="172" t="s">
        <v>5945</v>
      </c>
      <c r="G3013" t="s">
        <v>337</v>
      </c>
      <c r="H3013" s="171">
        <v>165.3</v>
      </c>
    </row>
    <row r="3014" ht="28" spans="1:8">
      <c r="A3014" s="172" t="s">
        <v>5946</v>
      </c>
      <c r="B3014" s="172"/>
      <c r="C3014" s="172" t="s">
        <v>5947</v>
      </c>
      <c r="G3014" t="s">
        <v>337</v>
      </c>
      <c r="H3014" s="171">
        <v>253.65</v>
      </c>
    </row>
    <row r="3015" spans="1:8">
      <c r="A3015" s="172" t="s">
        <v>5948</v>
      </c>
      <c r="B3015" s="172"/>
      <c r="C3015" s="172" t="s">
        <v>5949</v>
      </c>
      <c r="G3015" t="s">
        <v>337</v>
      </c>
      <c r="H3015" s="171">
        <v>206.27</v>
      </c>
    </row>
    <row r="3016" spans="1:8">
      <c r="A3016" s="172" t="s">
        <v>5950</v>
      </c>
      <c r="B3016" s="172"/>
      <c r="C3016" s="172" t="s">
        <v>5951</v>
      </c>
      <c r="G3016" t="s">
        <v>337</v>
      </c>
      <c r="H3016" s="171">
        <v>178</v>
      </c>
    </row>
    <row r="3017" ht="28" spans="1:8">
      <c r="A3017" s="172" t="s">
        <v>5952</v>
      </c>
      <c r="B3017" s="172"/>
      <c r="C3017" s="172" t="s">
        <v>5953</v>
      </c>
      <c r="G3017" t="s">
        <v>337</v>
      </c>
      <c r="H3017" s="171">
        <v>323.3</v>
      </c>
    </row>
    <row r="3018" spans="1:8">
      <c r="A3018" s="172" t="s">
        <v>5954</v>
      </c>
      <c r="B3018" s="172"/>
      <c r="C3018" s="172" t="s">
        <v>5955</v>
      </c>
      <c r="G3018" t="s">
        <v>439</v>
      </c>
      <c r="H3018" s="171">
        <v>2821.05</v>
      </c>
    </row>
    <row r="3019" ht="28" spans="1:8">
      <c r="A3019" s="172" t="s">
        <v>5956</v>
      </c>
      <c r="B3019" s="172"/>
      <c r="C3019" s="172" t="s">
        <v>5957</v>
      </c>
      <c r="G3019" t="s">
        <v>439</v>
      </c>
      <c r="H3019" s="171">
        <v>2747.29</v>
      </c>
    </row>
    <row r="3020" ht="28" spans="1:8">
      <c r="A3020" s="172" t="s">
        <v>5958</v>
      </c>
      <c r="B3020" s="172"/>
      <c r="C3020" s="172" t="s">
        <v>5959</v>
      </c>
      <c r="G3020" t="s">
        <v>439</v>
      </c>
      <c r="H3020" s="171">
        <v>1930.13</v>
      </c>
    </row>
    <row r="3021" spans="1:3">
      <c r="A3021" s="172">
        <v>9092</v>
      </c>
      <c r="B3021" s="172"/>
      <c r="C3021" s="172" t="s">
        <v>1112</v>
      </c>
    </row>
    <row r="3022" ht="28" spans="1:8">
      <c r="A3022" s="172" t="s">
        <v>5960</v>
      </c>
      <c r="B3022" s="172"/>
      <c r="C3022" s="172" t="s">
        <v>5961</v>
      </c>
      <c r="G3022" t="s">
        <v>2225</v>
      </c>
      <c r="H3022" s="171">
        <v>226.09</v>
      </c>
    </row>
    <row r="3023" spans="1:3">
      <c r="A3023" s="172">
        <v>9093</v>
      </c>
      <c r="B3023" s="172"/>
      <c r="C3023" s="172" t="s">
        <v>4671</v>
      </c>
    </row>
    <row r="3024" ht="28" spans="1:8">
      <c r="A3024" s="172" t="s">
        <v>5962</v>
      </c>
      <c r="B3024" s="172"/>
      <c r="C3024" s="172" t="s">
        <v>5963</v>
      </c>
      <c r="G3024" t="s">
        <v>340</v>
      </c>
      <c r="H3024" s="171">
        <v>17960.54</v>
      </c>
    </row>
    <row r="3025" ht="28" spans="1:8">
      <c r="A3025" s="172" t="s">
        <v>5964</v>
      </c>
      <c r="B3025" s="172"/>
      <c r="C3025" s="172" t="s">
        <v>5965</v>
      </c>
      <c r="G3025" t="s">
        <v>340</v>
      </c>
      <c r="H3025" s="171">
        <v>22036</v>
      </c>
    </row>
    <row r="3026" ht="28" spans="1:8">
      <c r="A3026" s="172" t="s">
        <v>5966</v>
      </c>
      <c r="B3026" s="172"/>
      <c r="C3026" s="172" t="s">
        <v>5967</v>
      </c>
      <c r="G3026" t="s">
        <v>340</v>
      </c>
      <c r="H3026" s="171">
        <v>24201.6</v>
      </c>
    </row>
    <row r="3027" ht="28" spans="1:8">
      <c r="A3027" s="172" t="s">
        <v>5968</v>
      </c>
      <c r="B3027" s="172"/>
      <c r="C3027" s="172" t="s">
        <v>5969</v>
      </c>
      <c r="G3027" t="s">
        <v>340</v>
      </c>
      <c r="H3027" s="171">
        <v>26454.98</v>
      </c>
    </row>
    <row r="3028" ht="28" spans="1:8">
      <c r="A3028" s="172" t="s">
        <v>5970</v>
      </c>
      <c r="B3028" s="172"/>
      <c r="C3028" s="172" t="s">
        <v>5971</v>
      </c>
      <c r="G3028" t="s">
        <v>340</v>
      </c>
      <c r="H3028" s="171">
        <v>28476.63</v>
      </c>
    </row>
    <row r="3029" ht="28" spans="1:8">
      <c r="A3029" s="172" t="s">
        <v>5972</v>
      </c>
      <c r="B3029" s="172"/>
      <c r="C3029" s="172" t="s">
        <v>5973</v>
      </c>
      <c r="G3029" t="s">
        <v>340</v>
      </c>
      <c r="H3029" s="171">
        <v>4654.97</v>
      </c>
    </row>
    <row r="3030" spans="1:3">
      <c r="A3030" s="172">
        <v>9095</v>
      </c>
      <c r="B3030" s="172"/>
      <c r="C3030" s="172" t="s">
        <v>5974</v>
      </c>
    </row>
    <row r="3031" ht="42" spans="1:8">
      <c r="A3031" s="172" t="s">
        <v>5975</v>
      </c>
      <c r="B3031" s="172"/>
      <c r="C3031" s="172" t="s">
        <v>5976</v>
      </c>
      <c r="G3031" t="s">
        <v>404</v>
      </c>
      <c r="H3031" s="171">
        <v>6090.1</v>
      </c>
    </row>
    <row r="3032" spans="1:3">
      <c r="A3032" s="172">
        <v>9096</v>
      </c>
      <c r="B3032" s="172"/>
      <c r="C3032" s="172" t="s">
        <v>5977</v>
      </c>
    </row>
    <row r="3033" ht="42" spans="1:8">
      <c r="A3033" s="172" t="s">
        <v>5978</v>
      </c>
      <c r="B3033" s="172"/>
      <c r="C3033" s="172" t="s">
        <v>5979</v>
      </c>
      <c r="G3033" t="s">
        <v>340</v>
      </c>
      <c r="H3033" s="171">
        <v>3290.92</v>
      </c>
    </row>
    <row r="3034" spans="1:3">
      <c r="A3034" s="172">
        <v>9097</v>
      </c>
      <c r="B3034" s="172"/>
      <c r="C3034" s="172" t="s">
        <v>5980</v>
      </c>
    </row>
    <row r="3035" ht="28" spans="1:8">
      <c r="A3035" s="172" t="s">
        <v>5981</v>
      </c>
      <c r="B3035" s="172"/>
      <c r="C3035" s="172" t="s">
        <v>5982</v>
      </c>
      <c r="G3035" t="s">
        <v>404</v>
      </c>
      <c r="H3035" s="171">
        <v>666.7</v>
      </c>
    </row>
    <row r="3036" ht="42" spans="1:8">
      <c r="A3036" s="172" t="s">
        <v>5983</v>
      </c>
      <c r="B3036" s="172"/>
      <c r="C3036" s="172" t="s">
        <v>5984</v>
      </c>
      <c r="G3036" t="s">
        <v>357</v>
      </c>
      <c r="H3036" s="171">
        <v>65.3</v>
      </c>
    </row>
    <row r="3037" ht="28" spans="1:8">
      <c r="A3037" s="172" t="s">
        <v>5985</v>
      </c>
      <c r="B3037" s="172"/>
      <c r="C3037" s="172" t="s">
        <v>5986</v>
      </c>
      <c r="G3037" t="s">
        <v>404</v>
      </c>
      <c r="H3037" s="171">
        <v>517.09</v>
      </c>
    </row>
    <row r="3038" spans="1:8">
      <c r="A3038" s="172" t="s">
        <v>5987</v>
      </c>
      <c r="B3038" s="172"/>
      <c r="C3038" s="172" t="s">
        <v>5988</v>
      </c>
      <c r="G3038" t="s">
        <v>2225</v>
      </c>
      <c r="H3038" s="171">
        <v>242.36</v>
      </c>
    </row>
    <row r="3039" spans="1:8">
      <c r="A3039" s="172" t="s">
        <v>5989</v>
      </c>
      <c r="B3039" s="172"/>
      <c r="C3039" s="172" t="s">
        <v>5990</v>
      </c>
      <c r="G3039" t="s">
        <v>337</v>
      </c>
      <c r="H3039" s="171">
        <v>187.59</v>
      </c>
    </row>
    <row r="3040" spans="1:3">
      <c r="A3040" s="172">
        <v>9098</v>
      </c>
      <c r="B3040" s="172"/>
      <c r="C3040" s="172" t="s">
        <v>5991</v>
      </c>
    </row>
    <row r="3041" spans="1:8">
      <c r="A3041" s="172" t="s">
        <v>5992</v>
      </c>
      <c r="B3041" s="172"/>
      <c r="C3041" s="172" t="s">
        <v>5993</v>
      </c>
      <c r="G3041" t="s">
        <v>2225</v>
      </c>
      <c r="H3041" s="171">
        <v>703.55</v>
      </c>
    </row>
    <row r="3042" spans="1:8">
      <c r="A3042" s="172" t="s">
        <v>5994</v>
      </c>
      <c r="B3042" s="172"/>
      <c r="C3042" s="172" t="s">
        <v>5995</v>
      </c>
      <c r="G3042" t="s">
        <v>2225</v>
      </c>
      <c r="H3042" s="171">
        <v>739.5</v>
      </c>
    </row>
    <row r="3043" spans="1:8">
      <c r="A3043" s="172" t="s">
        <v>5996</v>
      </c>
      <c r="B3043" s="172"/>
      <c r="C3043" s="172" t="s">
        <v>5997</v>
      </c>
      <c r="G3043" t="s">
        <v>2225</v>
      </c>
      <c r="H3043" s="171">
        <v>612.37</v>
      </c>
    </row>
    <row r="3044" spans="1:8">
      <c r="A3044" s="172" t="s">
        <v>5998</v>
      </c>
      <c r="B3044" s="172"/>
      <c r="C3044" s="172" t="s">
        <v>5999</v>
      </c>
      <c r="G3044" t="s">
        <v>2225</v>
      </c>
      <c r="H3044" s="171">
        <v>598.8</v>
      </c>
    </row>
    <row r="3045" spans="1:8">
      <c r="A3045" s="172" t="s">
        <v>6000</v>
      </c>
      <c r="B3045" s="172"/>
      <c r="C3045" s="172" t="s">
        <v>6001</v>
      </c>
      <c r="G3045" t="s">
        <v>2225</v>
      </c>
      <c r="H3045" s="171">
        <v>627.04</v>
      </c>
    </row>
    <row r="3046" spans="1:8">
      <c r="A3046" s="172" t="s">
        <v>6002</v>
      </c>
      <c r="B3046" s="172"/>
      <c r="C3046" s="172" t="s">
        <v>6003</v>
      </c>
      <c r="G3046" t="s">
        <v>2225</v>
      </c>
      <c r="H3046" s="171">
        <v>621.07</v>
      </c>
    </row>
    <row r="3047" spans="1:8">
      <c r="A3047" s="172" t="s">
        <v>6004</v>
      </c>
      <c r="B3047" s="172"/>
      <c r="C3047" s="172" t="s">
        <v>6005</v>
      </c>
      <c r="G3047" t="s">
        <v>2225</v>
      </c>
      <c r="H3047" s="171">
        <v>317.22</v>
      </c>
    </row>
    <row r="3048" ht="28" spans="1:8">
      <c r="A3048" s="172" t="s">
        <v>6006</v>
      </c>
      <c r="B3048" s="172"/>
      <c r="C3048" s="172" t="s">
        <v>6007</v>
      </c>
      <c r="G3048" t="s">
        <v>2225</v>
      </c>
      <c r="H3048" s="171">
        <v>2519.08</v>
      </c>
    </row>
    <row r="3049" spans="1:8">
      <c r="A3049" s="172" t="s">
        <v>6008</v>
      </c>
      <c r="B3049" s="172"/>
      <c r="C3049" s="172" t="s">
        <v>6009</v>
      </c>
      <c r="G3049" t="s">
        <v>2225</v>
      </c>
      <c r="H3049" s="171">
        <v>1819.73</v>
      </c>
    </row>
    <row r="3050" spans="1:8">
      <c r="A3050" s="172" t="s">
        <v>6010</v>
      </c>
      <c r="B3050" s="172"/>
      <c r="C3050" s="172" t="s">
        <v>6011</v>
      </c>
      <c r="G3050" t="s">
        <v>2225</v>
      </c>
      <c r="H3050" s="171">
        <v>1309.2</v>
      </c>
    </row>
    <row r="3051" spans="1:8">
      <c r="A3051" s="172" t="s">
        <v>6012</v>
      </c>
      <c r="B3051" s="172"/>
      <c r="C3051" s="172" t="s">
        <v>6013</v>
      </c>
      <c r="G3051" t="s">
        <v>2225</v>
      </c>
      <c r="H3051" s="171">
        <v>2014.09</v>
      </c>
    </row>
    <row r="3052" spans="1:8">
      <c r="A3052" s="172" t="s">
        <v>6014</v>
      </c>
      <c r="B3052" s="172"/>
      <c r="C3052" s="172" t="s">
        <v>6015</v>
      </c>
      <c r="G3052" t="s">
        <v>2225</v>
      </c>
      <c r="H3052" s="171">
        <v>1206.99</v>
      </c>
    </row>
    <row r="3053" spans="1:3">
      <c r="A3053" s="172">
        <v>9099</v>
      </c>
      <c r="B3053" s="172"/>
      <c r="C3053" s="172" t="s">
        <v>6016</v>
      </c>
    </row>
    <row r="3054" spans="1:8">
      <c r="A3054" s="172" t="s">
        <v>6017</v>
      </c>
      <c r="B3054" s="172"/>
      <c r="C3054" s="172" t="s">
        <v>6018</v>
      </c>
      <c r="G3054" t="s">
        <v>357</v>
      </c>
      <c r="H3054" s="171">
        <v>20.83</v>
      </c>
    </row>
    <row r="3055" ht="28" spans="1:8">
      <c r="A3055" s="172" t="s">
        <v>6019</v>
      </c>
      <c r="B3055" s="172"/>
      <c r="C3055" s="172" t="s">
        <v>6020</v>
      </c>
      <c r="G3055" t="s">
        <v>357</v>
      </c>
      <c r="H3055" s="171">
        <v>33.01</v>
      </c>
    </row>
    <row r="3056" spans="1:3">
      <c r="A3056" s="172">
        <v>8699</v>
      </c>
      <c r="B3056" s="172"/>
      <c r="C3056" s="172" t="s">
        <v>6021</v>
      </c>
    </row>
    <row r="3057" spans="1:3">
      <c r="A3057" s="172">
        <v>9100</v>
      </c>
      <c r="B3057" s="172"/>
      <c r="C3057" s="172" t="s">
        <v>5783</v>
      </c>
    </row>
    <row r="3058" ht="42" spans="1:8">
      <c r="A3058" s="172" t="s">
        <v>6022</v>
      </c>
      <c r="B3058" s="172"/>
      <c r="C3058" s="172" t="s">
        <v>6023</v>
      </c>
      <c r="G3058" t="s">
        <v>357</v>
      </c>
      <c r="H3058" s="171">
        <v>666.48</v>
      </c>
    </row>
    <row r="3059" ht="28" spans="1:8">
      <c r="A3059" s="172" t="s">
        <v>6024</v>
      </c>
      <c r="B3059" s="172"/>
      <c r="C3059" s="172" t="s">
        <v>6025</v>
      </c>
      <c r="G3059" t="s">
        <v>357</v>
      </c>
      <c r="H3059" s="171">
        <v>1979.31</v>
      </c>
    </row>
    <row r="3060" spans="1:3">
      <c r="A3060" s="172">
        <v>9101</v>
      </c>
      <c r="B3060" s="172"/>
      <c r="C3060" s="172" t="s">
        <v>5790</v>
      </c>
    </row>
    <row r="3061" spans="1:8">
      <c r="A3061" s="172" t="s">
        <v>6026</v>
      </c>
      <c r="B3061" s="172"/>
      <c r="C3061" s="172" t="s">
        <v>6027</v>
      </c>
      <c r="G3061" t="s">
        <v>2225</v>
      </c>
      <c r="H3061" s="171">
        <v>196.73</v>
      </c>
    </row>
    <row r="3062" spans="1:8">
      <c r="A3062" s="172" t="s">
        <v>6028</v>
      </c>
      <c r="B3062" s="172"/>
      <c r="C3062" s="172" t="s">
        <v>6029</v>
      </c>
      <c r="G3062" t="s">
        <v>2225</v>
      </c>
      <c r="H3062" s="171">
        <v>622.05</v>
      </c>
    </row>
    <row r="3063" spans="1:8">
      <c r="A3063" s="172" t="s">
        <v>6030</v>
      </c>
      <c r="B3063" s="172"/>
      <c r="C3063" s="172" t="s">
        <v>6031</v>
      </c>
      <c r="G3063" t="s">
        <v>337</v>
      </c>
      <c r="H3063" s="171">
        <v>1105.17</v>
      </c>
    </row>
    <row r="3064" ht="42" spans="1:8">
      <c r="A3064" s="172" t="s">
        <v>6032</v>
      </c>
      <c r="B3064" s="172"/>
      <c r="C3064" s="172" t="s">
        <v>6033</v>
      </c>
      <c r="G3064" t="s">
        <v>337</v>
      </c>
      <c r="H3064" s="171">
        <v>982.18</v>
      </c>
    </row>
    <row r="3065" ht="42" spans="1:8">
      <c r="A3065" s="172" t="s">
        <v>6034</v>
      </c>
      <c r="B3065" s="172"/>
      <c r="C3065" s="172" t="s">
        <v>6035</v>
      </c>
      <c r="G3065" t="s">
        <v>337</v>
      </c>
      <c r="H3065" s="171">
        <v>765.06</v>
      </c>
    </row>
    <row r="3066" ht="42" spans="1:8">
      <c r="A3066" s="172" t="s">
        <v>6036</v>
      </c>
      <c r="B3066" s="172"/>
      <c r="C3066" s="172" t="s">
        <v>6037</v>
      </c>
      <c r="G3066" t="s">
        <v>337</v>
      </c>
      <c r="H3066" s="171">
        <v>1209.6</v>
      </c>
    </row>
    <row r="3067" ht="42" spans="1:8">
      <c r="A3067" s="172" t="s">
        <v>6038</v>
      </c>
      <c r="B3067" s="172"/>
      <c r="C3067" s="172" t="s">
        <v>6039</v>
      </c>
      <c r="G3067" t="s">
        <v>337</v>
      </c>
      <c r="H3067" s="171">
        <v>1466.45</v>
      </c>
    </row>
    <row r="3068" ht="42" spans="1:8">
      <c r="A3068" s="172" t="s">
        <v>6040</v>
      </c>
      <c r="B3068" s="172"/>
      <c r="C3068" s="172" t="s">
        <v>6041</v>
      </c>
      <c r="G3068" t="s">
        <v>337</v>
      </c>
      <c r="H3068" s="171">
        <v>1186.1</v>
      </c>
    </row>
    <row r="3069" ht="42" spans="1:8">
      <c r="A3069" s="172" t="s">
        <v>6042</v>
      </c>
      <c r="B3069" s="172"/>
      <c r="C3069" s="172" t="s">
        <v>6043</v>
      </c>
      <c r="G3069" t="s">
        <v>340</v>
      </c>
      <c r="H3069" s="171">
        <v>2161.19</v>
      </c>
    </row>
    <row r="3070" ht="42" spans="1:8">
      <c r="A3070" s="172" t="s">
        <v>6044</v>
      </c>
      <c r="B3070" s="172"/>
      <c r="C3070" s="172" t="s">
        <v>6045</v>
      </c>
      <c r="G3070" t="s">
        <v>340</v>
      </c>
      <c r="H3070" s="171">
        <v>775.63</v>
      </c>
    </row>
    <row r="3071" ht="42" spans="1:8">
      <c r="A3071" s="172" t="s">
        <v>6046</v>
      </c>
      <c r="B3071" s="172"/>
      <c r="C3071" s="172" t="s">
        <v>6047</v>
      </c>
      <c r="G3071" t="s">
        <v>337</v>
      </c>
      <c r="H3071" s="171">
        <v>1245.17</v>
      </c>
    </row>
    <row r="3072" ht="42" spans="1:8">
      <c r="A3072" s="172" t="s">
        <v>6048</v>
      </c>
      <c r="B3072" s="172"/>
      <c r="C3072" s="172" t="s">
        <v>6049</v>
      </c>
      <c r="G3072" t="s">
        <v>337</v>
      </c>
      <c r="H3072" s="171">
        <v>964.82</v>
      </c>
    </row>
    <row r="3073" ht="28" spans="1:8">
      <c r="A3073" s="172" t="s">
        <v>6050</v>
      </c>
      <c r="B3073" s="172"/>
      <c r="C3073" s="172" t="s">
        <v>6051</v>
      </c>
      <c r="G3073" t="s">
        <v>337</v>
      </c>
      <c r="H3073" s="171">
        <v>405.2</v>
      </c>
    </row>
    <row r="3074" ht="42" spans="1:8">
      <c r="A3074" s="172" t="s">
        <v>6052</v>
      </c>
      <c r="B3074" s="172"/>
      <c r="C3074" s="172" t="s">
        <v>6053</v>
      </c>
      <c r="G3074" t="s">
        <v>337</v>
      </c>
      <c r="H3074" s="171">
        <v>1075.03</v>
      </c>
    </row>
    <row r="3075" ht="42" spans="1:8">
      <c r="A3075" s="172" t="s">
        <v>6054</v>
      </c>
      <c r="B3075" s="172"/>
      <c r="C3075" s="172" t="s">
        <v>6055</v>
      </c>
      <c r="G3075" t="s">
        <v>340</v>
      </c>
      <c r="H3075" s="171">
        <v>856.73</v>
      </c>
    </row>
    <row r="3076" ht="42" spans="1:8">
      <c r="A3076" s="172" t="s">
        <v>6056</v>
      </c>
      <c r="B3076" s="172"/>
      <c r="C3076" s="172" t="s">
        <v>6057</v>
      </c>
      <c r="G3076" t="s">
        <v>340</v>
      </c>
      <c r="H3076" s="171">
        <v>635.72</v>
      </c>
    </row>
    <row r="3077" ht="56" spans="1:8">
      <c r="A3077" s="172" t="s">
        <v>6058</v>
      </c>
      <c r="B3077" s="172"/>
      <c r="C3077" s="172" t="s">
        <v>6059</v>
      </c>
      <c r="G3077" t="s">
        <v>340</v>
      </c>
      <c r="H3077" s="171">
        <v>244.47</v>
      </c>
    </row>
    <row r="3078" ht="56" spans="1:8">
      <c r="A3078" s="172" t="s">
        <v>6060</v>
      </c>
      <c r="B3078" s="172"/>
      <c r="C3078" s="172" t="s">
        <v>6061</v>
      </c>
      <c r="G3078" t="s">
        <v>340</v>
      </c>
      <c r="H3078" s="171">
        <v>308.55</v>
      </c>
    </row>
    <row r="3079" ht="28" spans="1:8">
      <c r="A3079" s="172" t="s">
        <v>6062</v>
      </c>
      <c r="B3079" s="172"/>
      <c r="C3079" s="172" t="s">
        <v>6063</v>
      </c>
      <c r="G3079" t="s">
        <v>337</v>
      </c>
      <c r="H3079" s="171">
        <v>1279.09</v>
      </c>
    </row>
    <row r="3080" spans="1:8">
      <c r="A3080" s="172" t="s">
        <v>6064</v>
      </c>
      <c r="B3080" s="172"/>
      <c r="C3080" s="172" t="s">
        <v>6065</v>
      </c>
      <c r="G3080" t="s">
        <v>337</v>
      </c>
      <c r="H3080" s="171">
        <v>344.71</v>
      </c>
    </row>
    <row r="3081" spans="1:8">
      <c r="A3081" s="172" t="s">
        <v>6066</v>
      </c>
      <c r="B3081" s="172"/>
      <c r="C3081" s="172" t="s">
        <v>6067</v>
      </c>
      <c r="G3081" t="s">
        <v>337</v>
      </c>
      <c r="H3081" s="171">
        <v>1046.37</v>
      </c>
    </row>
    <row r="3082" spans="1:8">
      <c r="A3082" s="172" t="s">
        <v>6068</v>
      </c>
      <c r="B3082" s="172"/>
      <c r="C3082" s="172" t="s">
        <v>6069</v>
      </c>
      <c r="G3082" t="s">
        <v>337</v>
      </c>
      <c r="H3082" s="171">
        <v>778.21</v>
      </c>
    </row>
    <row r="3083" spans="1:8">
      <c r="A3083" s="172" t="s">
        <v>6070</v>
      </c>
      <c r="B3083" s="172"/>
      <c r="C3083" s="172" t="s">
        <v>6071</v>
      </c>
      <c r="G3083" t="s">
        <v>337</v>
      </c>
      <c r="H3083" s="171">
        <v>778.21</v>
      </c>
    </row>
    <row r="3084" ht="42" spans="1:8">
      <c r="A3084" s="172" t="s">
        <v>6072</v>
      </c>
      <c r="B3084" s="172"/>
      <c r="C3084" s="172" t="s">
        <v>6073</v>
      </c>
      <c r="G3084" t="s">
        <v>340</v>
      </c>
      <c r="H3084" s="171">
        <v>2635.72</v>
      </c>
    </row>
    <row r="3085" ht="42" spans="1:8">
      <c r="A3085" s="172" t="s">
        <v>6074</v>
      </c>
      <c r="B3085" s="172"/>
      <c r="C3085" s="172" t="s">
        <v>6075</v>
      </c>
      <c r="G3085" t="s">
        <v>340</v>
      </c>
      <c r="H3085" s="171">
        <v>2882.68</v>
      </c>
    </row>
    <row r="3086" ht="42" spans="1:8">
      <c r="A3086" s="172" t="s">
        <v>6076</v>
      </c>
      <c r="B3086" s="172"/>
      <c r="C3086" s="172" t="s">
        <v>6077</v>
      </c>
      <c r="G3086" t="s">
        <v>340</v>
      </c>
      <c r="H3086" s="171">
        <v>3129.64</v>
      </c>
    </row>
    <row r="3087" ht="42" spans="1:8">
      <c r="A3087" s="172" t="s">
        <v>6078</v>
      </c>
      <c r="B3087" s="172"/>
      <c r="C3087" s="172" t="s">
        <v>6079</v>
      </c>
      <c r="G3087" t="s">
        <v>337</v>
      </c>
      <c r="H3087" s="171">
        <v>1158.27</v>
      </c>
    </row>
    <row r="3088" ht="42" spans="1:8">
      <c r="A3088" s="172" t="s">
        <v>6080</v>
      </c>
      <c r="B3088" s="172"/>
      <c r="C3088" s="172" t="s">
        <v>6081</v>
      </c>
      <c r="G3088" t="s">
        <v>340</v>
      </c>
      <c r="H3088" s="171">
        <v>2540.15</v>
      </c>
    </row>
    <row r="3089" spans="1:8">
      <c r="A3089" s="172" t="s">
        <v>6082</v>
      </c>
      <c r="B3089" s="172"/>
      <c r="C3089" s="172" t="s">
        <v>6083</v>
      </c>
      <c r="G3089" t="s">
        <v>337</v>
      </c>
      <c r="H3089" s="171">
        <v>486.74</v>
      </c>
    </row>
    <row r="3090" ht="42" spans="1:8">
      <c r="A3090" s="172" t="s">
        <v>6084</v>
      </c>
      <c r="B3090" s="172"/>
      <c r="C3090" s="172" t="s">
        <v>6085</v>
      </c>
      <c r="G3090" t="s">
        <v>340</v>
      </c>
      <c r="H3090" s="171">
        <v>2874.09</v>
      </c>
    </row>
    <row r="3091" ht="56" spans="1:8">
      <c r="A3091" s="172" t="s">
        <v>6086</v>
      </c>
      <c r="B3091" s="172"/>
      <c r="C3091" s="172" t="s">
        <v>6087</v>
      </c>
      <c r="G3091" t="s">
        <v>340</v>
      </c>
      <c r="H3091" s="171">
        <v>444.63</v>
      </c>
    </row>
    <row r="3092" ht="42" spans="1:8">
      <c r="A3092" s="172" t="s">
        <v>6088</v>
      </c>
      <c r="B3092" s="172"/>
      <c r="C3092" s="172" t="s">
        <v>6089</v>
      </c>
      <c r="G3092" t="s">
        <v>340</v>
      </c>
      <c r="H3092" s="171">
        <v>42</v>
      </c>
    </row>
    <row r="3093" ht="42" spans="1:8">
      <c r="A3093" s="172" t="s">
        <v>6090</v>
      </c>
      <c r="B3093" s="172"/>
      <c r="C3093" s="172" t="s">
        <v>6091</v>
      </c>
      <c r="G3093" t="s">
        <v>357</v>
      </c>
      <c r="H3093" s="171">
        <v>370.54</v>
      </c>
    </row>
    <row r="3094" ht="42" spans="1:8">
      <c r="A3094" s="172" t="s">
        <v>6092</v>
      </c>
      <c r="B3094" s="172"/>
      <c r="C3094" s="172" t="s">
        <v>6093</v>
      </c>
      <c r="G3094" t="s">
        <v>357</v>
      </c>
      <c r="H3094" s="171">
        <v>326.12</v>
      </c>
    </row>
    <row r="3095" ht="42" spans="1:8">
      <c r="A3095" s="172" t="s">
        <v>6094</v>
      </c>
      <c r="B3095" s="172"/>
      <c r="C3095" s="172" t="s">
        <v>6095</v>
      </c>
      <c r="G3095" t="s">
        <v>340</v>
      </c>
      <c r="H3095" s="171">
        <v>676.39</v>
      </c>
    </row>
    <row r="3096" ht="42" spans="1:8">
      <c r="A3096" s="172" t="s">
        <v>6096</v>
      </c>
      <c r="B3096" s="172"/>
      <c r="C3096" s="172" t="s">
        <v>6097</v>
      </c>
      <c r="G3096" t="s">
        <v>340</v>
      </c>
      <c r="H3096" s="171">
        <v>141.21</v>
      </c>
    </row>
    <row r="3097" spans="1:3">
      <c r="A3097" s="172">
        <v>9102</v>
      </c>
      <c r="B3097" s="172"/>
      <c r="C3097" s="172" t="s">
        <v>2156</v>
      </c>
    </row>
    <row r="3098" ht="70" spans="1:8">
      <c r="A3098" s="172" t="s">
        <v>6098</v>
      </c>
      <c r="B3098" s="172"/>
      <c r="C3098" s="172" t="s">
        <v>6099</v>
      </c>
      <c r="G3098" t="s">
        <v>357</v>
      </c>
      <c r="H3098" s="171">
        <v>912.77</v>
      </c>
    </row>
    <row r="3099" ht="70" spans="1:8">
      <c r="A3099" s="172" t="s">
        <v>6100</v>
      </c>
      <c r="B3099" s="172"/>
      <c r="C3099" s="172" t="s">
        <v>6101</v>
      </c>
      <c r="G3099" t="s">
        <v>357</v>
      </c>
      <c r="H3099" s="171">
        <v>1035.97</v>
      </c>
    </row>
    <row r="3100" spans="1:3">
      <c r="A3100" s="172">
        <v>9103</v>
      </c>
      <c r="B3100" s="172"/>
      <c r="C3100" s="172" t="s">
        <v>5931</v>
      </c>
    </row>
    <row r="3101" ht="42" spans="1:8">
      <c r="A3101" s="172" t="s">
        <v>6102</v>
      </c>
      <c r="B3101" s="172"/>
      <c r="C3101" s="172" t="s">
        <v>6103</v>
      </c>
      <c r="G3101" t="s">
        <v>340</v>
      </c>
      <c r="H3101" s="171">
        <v>2031.23</v>
      </c>
    </row>
    <row r="3102" ht="42" spans="1:8">
      <c r="A3102" s="172" t="s">
        <v>6104</v>
      </c>
      <c r="B3102" s="172"/>
      <c r="C3102" s="172" t="s">
        <v>6105</v>
      </c>
      <c r="G3102" t="s">
        <v>340</v>
      </c>
      <c r="H3102" s="171">
        <v>2760.91</v>
      </c>
    </row>
    <row r="3103" ht="42" spans="1:8">
      <c r="A3103" s="172" t="s">
        <v>6106</v>
      </c>
      <c r="B3103" s="172"/>
      <c r="C3103" s="172" t="s">
        <v>6107</v>
      </c>
      <c r="G3103" t="s">
        <v>340</v>
      </c>
      <c r="H3103" s="171">
        <v>2489.75</v>
      </c>
    </row>
    <row r="3104" ht="42" spans="1:8">
      <c r="A3104" s="172" t="s">
        <v>6108</v>
      </c>
      <c r="B3104" s="172"/>
      <c r="C3104" s="172" t="s">
        <v>6109</v>
      </c>
      <c r="G3104" t="s">
        <v>340</v>
      </c>
      <c r="H3104" s="171">
        <v>1933.91</v>
      </c>
    </row>
    <row r="3105" ht="28" spans="1:8">
      <c r="A3105" s="172" t="s">
        <v>6110</v>
      </c>
      <c r="B3105" s="172"/>
      <c r="C3105" s="172" t="s">
        <v>6111</v>
      </c>
      <c r="G3105" t="s">
        <v>340</v>
      </c>
      <c r="H3105" s="171">
        <v>280.08</v>
      </c>
    </row>
    <row r="3106" ht="28" spans="1:8">
      <c r="A3106" s="172" t="s">
        <v>6112</v>
      </c>
      <c r="B3106" s="172"/>
      <c r="C3106" s="172" t="s">
        <v>6113</v>
      </c>
      <c r="G3106" t="s">
        <v>340</v>
      </c>
      <c r="H3106" s="171">
        <v>686.9</v>
      </c>
    </row>
    <row r="3107" ht="28" spans="1:8">
      <c r="A3107" s="172" t="s">
        <v>6114</v>
      </c>
      <c r="B3107" s="172"/>
      <c r="C3107" s="172" t="s">
        <v>6115</v>
      </c>
      <c r="G3107" t="s">
        <v>357</v>
      </c>
      <c r="H3107" s="171">
        <v>164.34</v>
      </c>
    </row>
    <row r="3108" ht="28" spans="1:8">
      <c r="A3108" s="172" t="s">
        <v>6116</v>
      </c>
      <c r="B3108" s="172"/>
      <c r="C3108" s="172" t="s">
        <v>6117</v>
      </c>
      <c r="G3108" t="s">
        <v>357</v>
      </c>
      <c r="H3108" s="171">
        <v>217.28</v>
      </c>
    </row>
    <row r="3109" ht="28" spans="1:8">
      <c r="A3109" s="172" t="s">
        <v>6118</v>
      </c>
      <c r="B3109" s="172"/>
      <c r="C3109" s="172" t="s">
        <v>6119</v>
      </c>
      <c r="G3109" t="s">
        <v>357</v>
      </c>
      <c r="H3109" s="171">
        <v>184.35</v>
      </c>
    </row>
    <row r="3110" ht="28" spans="1:8">
      <c r="A3110" s="172" t="s">
        <v>6120</v>
      </c>
      <c r="B3110" s="172"/>
      <c r="C3110" s="172" t="s">
        <v>6121</v>
      </c>
      <c r="G3110" t="s">
        <v>357</v>
      </c>
      <c r="H3110" s="171">
        <v>451.17</v>
      </c>
    </row>
    <row r="3111" spans="1:8">
      <c r="A3111" s="172" t="s">
        <v>6122</v>
      </c>
      <c r="B3111" s="172"/>
      <c r="C3111" s="172" t="s">
        <v>6123</v>
      </c>
      <c r="G3111" t="s">
        <v>357</v>
      </c>
      <c r="H3111" s="171">
        <v>211.75</v>
      </c>
    </row>
    <row r="3112" spans="1:8">
      <c r="A3112" s="172" t="s">
        <v>6124</v>
      </c>
      <c r="B3112" s="172"/>
      <c r="C3112" s="172" t="s">
        <v>6125</v>
      </c>
      <c r="G3112" t="s">
        <v>357</v>
      </c>
      <c r="H3112" s="171">
        <v>197.9</v>
      </c>
    </row>
    <row r="3113" ht="42" spans="1:8">
      <c r="A3113" s="172" t="s">
        <v>6126</v>
      </c>
      <c r="B3113" s="172"/>
      <c r="C3113" s="172" t="s">
        <v>6127</v>
      </c>
      <c r="G3113" t="s">
        <v>340</v>
      </c>
      <c r="H3113" s="171">
        <v>3323.56</v>
      </c>
    </row>
    <row r="3114" spans="1:3">
      <c r="A3114" s="172">
        <v>9104</v>
      </c>
      <c r="B3114" s="172"/>
      <c r="C3114" s="172" t="s">
        <v>938</v>
      </c>
    </row>
    <row r="3115" ht="28" spans="1:8">
      <c r="A3115" s="172" t="s">
        <v>6128</v>
      </c>
      <c r="B3115" s="172"/>
      <c r="C3115" s="172" t="s">
        <v>6129</v>
      </c>
      <c r="G3115" t="s">
        <v>439</v>
      </c>
      <c r="H3115" s="171">
        <v>2052.49</v>
      </c>
    </row>
    <row r="3116" spans="1:3">
      <c r="A3116" s="172">
        <v>9105</v>
      </c>
      <c r="B3116" s="172"/>
      <c r="C3116" s="172" t="s">
        <v>5974</v>
      </c>
    </row>
    <row r="3117" ht="28" spans="1:8">
      <c r="A3117" s="172" t="s">
        <v>6130</v>
      </c>
      <c r="B3117" s="172"/>
      <c r="C3117" s="172" t="s">
        <v>6131</v>
      </c>
      <c r="G3117" t="s">
        <v>2225</v>
      </c>
      <c r="H3117" s="171">
        <v>1437.46</v>
      </c>
    </row>
    <row r="3118" spans="1:8">
      <c r="A3118" s="172" t="s">
        <v>6132</v>
      </c>
      <c r="B3118" s="172"/>
      <c r="C3118" s="172" t="s">
        <v>6133</v>
      </c>
      <c r="G3118" t="s">
        <v>2225</v>
      </c>
      <c r="H3118" s="171">
        <v>433.82</v>
      </c>
    </row>
    <row r="3119" spans="1:3">
      <c r="A3119" s="172">
        <v>9106</v>
      </c>
      <c r="B3119" s="172"/>
      <c r="C3119" s="172" t="s">
        <v>6134</v>
      </c>
    </row>
    <row r="3120" ht="42" spans="1:8">
      <c r="A3120" s="172" t="s">
        <v>6135</v>
      </c>
      <c r="B3120" s="172"/>
      <c r="C3120" s="172" t="s">
        <v>6136</v>
      </c>
      <c r="G3120" t="s">
        <v>340</v>
      </c>
      <c r="H3120" s="171">
        <v>677.16</v>
      </c>
    </row>
    <row r="3121" spans="1:3">
      <c r="A3121" s="172">
        <v>9107</v>
      </c>
      <c r="B3121" s="172"/>
      <c r="C3121" s="172" t="s">
        <v>1622</v>
      </c>
    </row>
    <row r="3122" spans="1:8">
      <c r="A3122" s="172" t="s">
        <v>6137</v>
      </c>
      <c r="B3122" s="172"/>
      <c r="C3122" s="172" t="s">
        <v>6138</v>
      </c>
      <c r="G3122" t="s">
        <v>357</v>
      </c>
      <c r="H3122" s="171">
        <v>455.52</v>
      </c>
    </row>
    <row r="3123" spans="1:3">
      <c r="A3123" s="172">
        <v>10908</v>
      </c>
      <c r="B3123" s="172"/>
      <c r="C3123" s="172" t="s">
        <v>6139</v>
      </c>
    </row>
    <row r="3124" ht="28" spans="1:8">
      <c r="A3124" s="172" t="s">
        <v>6140</v>
      </c>
      <c r="B3124" s="172"/>
      <c r="C3124" s="172" t="s">
        <v>6141</v>
      </c>
      <c r="G3124" t="s">
        <v>337</v>
      </c>
      <c r="H3124" s="171">
        <v>206.27</v>
      </c>
    </row>
    <row r="3125" ht="28" spans="1:8">
      <c r="A3125" s="172" t="s">
        <v>6142</v>
      </c>
      <c r="B3125" s="172"/>
      <c r="C3125" s="172" t="s">
        <v>6143</v>
      </c>
      <c r="G3125" t="s">
        <v>337</v>
      </c>
      <c r="H3125" s="171">
        <v>253.59</v>
      </c>
    </row>
    <row r="3126" ht="28" spans="1:8">
      <c r="A3126" s="172" t="s">
        <v>6144</v>
      </c>
      <c r="B3126" s="172"/>
      <c r="C3126" s="172" t="s">
        <v>6145</v>
      </c>
      <c r="G3126" t="s">
        <v>337</v>
      </c>
      <c r="H3126" s="171">
        <v>160.11</v>
      </c>
    </row>
    <row r="3127" ht="28" spans="1:8">
      <c r="A3127" s="172" t="s">
        <v>6146</v>
      </c>
      <c r="B3127" s="172"/>
      <c r="C3127" s="172" t="s">
        <v>6147</v>
      </c>
      <c r="G3127" t="s">
        <v>337</v>
      </c>
      <c r="H3127" s="171">
        <v>145.1</v>
      </c>
    </row>
    <row r="3128" ht="28" spans="1:8">
      <c r="A3128" s="172" t="s">
        <v>6148</v>
      </c>
      <c r="B3128" s="172"/>
      <c r="C3128" s="172" t="s">
        <v>6149</v>
      </c>
      <c r="G3128" t="s">
        <v>337</v>
      </c>
      <c r="H3128" s="171">
        <v>193</v>
      </c>
    </row>
    <row r="3129" ht="28" spans="1:8">
      <c r="A3129" s="172" t="s">
        <v>6150</v>
      </c>
      <c r="B3129" s="172"/>
      <c r="C3129" s="172" t="s">
        <v>6151</v>
      </c>
      <c r="G3129" t="s">
        <v>337</v>
      </c>
      <c r="H3129" s="171">
        <v>98.35</v>
      </c>
    </row>
    <row r="3130" ht="28" spans="1:8">
      <c r="A3130" s="172" t="s">
        <v>6152</v>
      </c>
      <c r="B3130" s="172"/>
      <c r="C3130" s="172" t="s">
        <v>6153</v>
      </c>
      <c r="G3130" t="s">
        <v>337</v>
      </c>
      <c r="H3130" s="171">
        <v>143.8</v>
      </c>
    </row>
    <row r="3131" ht="28" spans="1:8">
      <c r="A3131" s="172" t="s">
        <v>6154</v>
      </c>
      <c r="B3131" s="172"/>
      <c r="C3131" s="172" t="s">
        <v>6155</v>
      </c>
      <c r="G3131" t="s">
        <v>337</v>
      </c>
      <c r="H3131" s="171">
        <v>191.11</v>
      </c>
    </row>
    <row r="3132" ht="28" spans="1:8">
      <c r="A3132" s="172" t="s">
        <v>6156</v>
      </c>
      <c r="B3132" s="172"/>
      <c r="C3132" s="172" t="s">
        <v>6157</v>
      </c>
      <c r="G3132" t="s">
        <v>337</v>
      </c>
      <c r="H3132" s="171">
        <v>97.64</v>
      </c>
    </row>
    <row r="3133" spans="1:3">
      <c r="A3133" s="172">
        <v>14</v>
      </c>
      <c r="B3133" s="172"/>
      <c r="C3133" s="172" t="s">
        <v>6158</v>
      </c>
    </row>
    <row r="3134" spans="1:8">
      <c r="A3134" s="172" t="s">
        <v>6159</v>
      </c>
      <c r="B3134" s="172"/>
      <c r="C3134" s="172" t="s">
        <v>6160</v>
      </c>
      <c r="G3134" t="s">
        <v>439</v>
      </c>
      <c r="H3134" s="171">
        <v>39.1</v>
      </c>
    </row>
    <row r="3135" spans="1:8">
      <c r="A3135" s="172" t="s">
        <v>6161</v>
      </c>
      <c r="B3135" s="172"/>
      <c r="C3135" s="172" t="s">
        <v>6162</v>
      </c>
      <c r="G3135" t="s">
        <v>439</v>
      </c>
      <c r="H3135" s="171">
        <v>26.06</v>
      </c>
    </row>
    <row r="3136" spans="1:8">
      <c r="A3136" s="172" t="s">
        <v>6163</v>
      </c>
      <c r="B3136" s="172"/>
      <c r="C3136" s="172" t="s">
        <v>6164</v>
      </c>
      <c r="G3136" t="s">
        <v>439</v>
      </c>
      <c r="H3136" s="171">
        <v>27.8</v>
      </c>
    </row>
    <row r="3137" spans="1:8">
      <c r="A3137" s="172" t="s">
        <v>6165</v>
      </c>
      <c r="B3137" s="172"/>
      <c r="C3137" s="172" t="s">
        <v>6166</v>
      </c>
      <c r="G3137" t="s">
        <v>439</v>
      </c>
      <c r="H3137" s="171">
        <v>1154.14</v>
      </c>
    </row>
    <row r="3138" spans="1:8">
      <c r="A3138" s="172" t="s">
        <v>6167</v>
      </c>
      <c r="B3138" s="172"/>
      <c r="C3138" s="172" t="s">
        <v>6168</v>
      </c>
      <c r="G3138" t="s">
        <v>439</v>
      </c>
      <c r="H3138" s="171">
        <v>595.88</v>
      </c>
    </row>
    <row r="3139" spans="1:8">
      <c r="A3139" s="172" t="s">
        <v>6169</v>
      </c>
      <c r="B3139" s="172"/>
      <c r="C3139" s="172" t="s">
        <v>6170</v>
      </c>
      <c r="G3139" t="s">
        <v>439</v>
      </c>
      <c r="H3139" s="171">
        <v>624.93</v>
      </c>
    </row>
    <row r="3140" spans="1:8">
      <c r="A3140" s="172" t="s">
        <v>6171</v>
      </c>
      <c r="B3140" s="172"/>
      <c r="C3140" s="172" t="s">
        <v>6172</v>
      </c>
      <c r="G3140" t="s">
        <v>439</v>
      </c>
      <c r="H3140" s="171">
        <v>587.29</v>
      </c>
    </row>
    <row r="3141" spans="1:8">
      <c r="A3141" s="172" t="s">
        <v>6173</v>
      </c>
      <c r="B3141" s="172"/>
      <c r="C3141" s="172" t="s">
        <v>6174</v>
      </c>
      <c r="G3141" t="s">
        <v>439</v>
      </c>
      <c r="H3141" s="171">
        <v>650.47</v>
      </c>
    </row>
    <row r="3142" spans="1:8">
      <c r="A3142" s="172" t="s">
        <v>6175</v>
      </c>
      <c r="B3142" s="172"/>
      <c r="C3142" s="172" t="s">
        <v>6176</v>
      </c>
      <c r="G3142" t="s">
        <v>439</v>
      </c>
      <c r="H3142" s="171">
        <v>558.51</v>
      </c>
    </row>
    <row r="3143" spans="1:8">
      <c r="A3143" s="172" t="s">
        <v>6177</v>
      </c>
      <c r="B3143" s="172"/>
      <c r="C3143" s="172" t="s">
        <v>6178</v>
      </c>
      <c r="G3143" t="s">
        <v>439</v>
      </c>
      <c r="H3143" s="171">
        <v>503.03</v>
      </c>
    </row>
    <row r="3144" spans="1:8">
      <c r="A3144" s="172" t="s">
        <v>6179</v>
      </c>
      <c r="B3144" s="172"/>
      <c r="C3144" s="172" t="s">
        <v>6180</v>
      </c>
      <c r="G3144" t="s">
        <v>439</v>
      </c>
      <c r="H3144" s="171">
        <v>465.79</v>
      </c>
    </row>
    <row r="3145" spans="1:8">
      <c r="A3145" s="172" t="s">
        <v>6181</v>
      </c>
      <c r="B3145" s="172"/>
      <c r="C3145" s="172" t="s">
        <v>6182</v>
      </c>
      <c r="G3145" t="s">
        <v>439</v>
      </c>
      <c r="H3145" s="171">
        <v>439.19</v>
      </c>
    </row>
    <row r="3146" spans="1:8">
      <c r="A3146" s="172" t="s">
        <v>6183</v>
      </c>
      <c r="B3146" s="172"/>
      <c r="C3146" s="172" t="s">
        <v>6184</v>
      </c>
      <c r="G3146" t="s">
        <v>337</v>
      </c>
      <c r="H3146" s="171">
        <v>333.76</v>
      </c>
    </row>
    <row r="3147" ht="28" spans="1:8">
      <c r="A3147" s="172" t="s">
        <v>6185</v>
      </c>
      <c r="B3147" s="172"/>
      <c r="C3147" s="172" t="s">
        <v>6186</v>
      </c>
      <c r="G3147" t="s">
        <v>439</v>
      </c>
      <c r="H3147" s="171">
        <v>518.75</v>
      </c>
    </row>
    <row r="3148" ht="28" spans="1:8">
      <c r="A3148" s="172" t="s">
        <v>6187</v>
      </c>
      <c r="B3148" s="172"/>
      <c r="C3148" s="172" t="s">
        <v>6188</v>
      </c>
      <c r="G3148" t="s">
        <v>439</v>
      </c>
      <c r="H3148" s="171">
        <v>579.82</v>
      </c>
    </row>
    <row r="3149" ht="28" spans="1:8">
      <c r="A3149" s="172" t="s">
        <v>6189</v>
      </c>
      <c r="B3149" s="172"/>
      <c r="C3149" s="172" t="s">
        <v>6190</v>
      </c>
      <c r="G3149" t="s">
        <v>439</v>
      </c>
      <c r="H3149" s="171">
        <v>549.76</v>
      </c>
    </row>
    <row r="3150" ht="28" spans="1:8">
      <c r="A3150" s="172" t="s">
        <v>6191</v>
      </c>
      <c r="B3150" s="172"/>
      <c r="C3150" s="172" t="s">
        <v>6192</v>
      </c>
      <c r="G3150" t="s">
        <v>439</v>
      </c>
      <c r="H3150" s="171">
        <v>607.66</v>
      </c>
    </row>
    <row r="3151" ht="28" spans="1:8">
      <c r="A3151" s="172" t="s">
        <v>6193</v>
      </c>
      <c r="B3151" s="172"/>
      <c r="C3151" s="172" t="s">
        <v>6194</v>
      </c>
      <c r="G3151" t="s">
        <v>439</v>
      </c>
      <c r="H3151" s="171">
        <v>584.88</v>
      </c>
    </row>
    <row r="3152" ht="28" spans="1:8">
      <c r="A3152" s="172" t="s">
        <v>6195</v>
      </c>
      <c r="B3152" s="172"/>
      <c r="C3152" s="172" t="s">
        <v>6196</v>
      </c>
      <c r="G3152" t="s">
        <v>439</v>
      </c>
      <c r="H3152" s="171">
        <v>652.21</v>
      </c>
    </row>
    <row r="3153" ht="28" spans="1:8">
      <c r="A3153" s="172" t="s">
        <v>6197</v>
      </c>
      <c r="B3153" s="172"/>
      <c r="C3153" s="172" t="s">
        <v>6198</v>
      </c>
      <c r="G3153" t="s">
        <v>439</v>
      </c>
      <c r="H3153" s="171">
        <v>626.35</v>
      </c>
    </row>
    <row r="3154" ht="28" spans="1:8">
      <c r="A3154" s="172" t="s">
        <v>6199</v>
      </c>
      <c r="B3154" s="172"/>
      <c r="C3154" s="172" t="s">
        <v>6200</v>
      </c>
      <c r="G3154" t="s">
        <v>439</v>
      </c>
      <c r="H3154" s="171">
        <v>671.51</v>
      </c>
    </row>
    <row r="3155" ht="28" spans="1:8">
      <c r="A3155" s="172" t="s">
        <v>6201</v>
      </c>
      <c r="B3155" s="172"/>
      <c r="C3155" s="172" t="s">
        <v>6202</v>
      </c>
      <c r="G3155" t="s">
        <v>439</v>
      </c>
      <c r="H3155" s="171">
        <v>722.4</v>
      </c>
    </row>
    <row r="3156" ht="28" spans="1:8">
      <c r="A3156" s="172" t="s">
        <v>6203</v>
      </c>
      <c r="B3156" s="172"/>
      <c r="C3156" s="172" t="s">
        <v>6204</v>
      </c>
      <c r="G3156" t="s">
        <v>439</v>
      </c>
      <c r="H3156" s="171">
        <v>709.52</v>
      </c>
    </row>
    <row r="3157" ht="28" spans="1:8">
      <c r="A3157" s="172" t="s">
        <v>6205</v>
      </c>
      <c r="B3157" s="172"/>
      <c r="C3157" s="172" t="s">
        <v>6206</v>
      </c>
      <c r="G3157" t="s">
        <v>439</v>
      </c>
      <c r="H3157" s="171">
        <v>589.46</v>
      </c>
    </row>
    <row r="3158" ht="28" spans="1:8">
      <c r="A3158" s="172" t="s">
        <v>6207</v>
      </c>
      <c r="B3158" s="172"/>
      <c r="C3158" s="172" t="s">
        <v>6208</v>
      </c>
      <c r="G3158" t="s">
        <v>439</v>
      </c>
      <c r="H3158" s="171">
        <v>608.65</v>
      </c>
    </row>
    <row r="3159" spans="1:8">
      <c r="A3159" s="172" t="s">
        <v>6209</v>
      </c>
      <c r="B3159" s="172"/>
      <c r="C3159" s="172" t="s">
        <v>6210</v>
      </c>
      <c r="G3159" t="s">
        <v>439</v>
      </c>
      <c r="H3159" s="171">
        <v>394.49</v>
      </c>
    </row>
    <row r="3160" spans="1:8">
      <c r="A3160" s="172" t="s">
        <v>6211</v>
      </c>
      <c r="B3160" s="172"/>
      <c r="C3160" s="172" t="s">
        <v>6212</v>
      </c>
      <c r="G3160" t="s">
        <v>439</v>
      </c>
      <c r="H3160" s="171">
        <v>430.94</v>
      </c>
    </row>
    <row r="3161" ht="28" spans="1:8">
      <c r="A3161" s="172" t="s">
        <v>6213</v>
      </c>
      <c r="B3161" s="172"/>
      <c r="C3161" s="172" t="s">
        <v>6214</v>
      </c>
      <c r="G3161" t="s">
        <v>439</v>
      </c>
      <c r="H3161" s="171">
        <v>559.17</v>
      </c>
    </row>
    <row r="3162" ht="28" spans="1:8">
      <c r="A3162" s="172" t="s">
        <v>6215</v>
      </c>
      <c r="B3162" s="172"/>
      <c r="C3162" s="172" t="s">
        <v>6216</v>
      </c>
      <c r="G3162" t="s">
        <v>439</v>
      </c>
      <c r="H3162" s="171">
        <v>554.88</v>
      </c>
    </row>
    <row r="3163" ht="28" spans="1:8">
      <c r="A3163" s="172" t="s">
        <v>6217</v>
      </c>
      <c r="B3163" s="172"/>
      <c r="C3163" s="172" t="s">
        <v>6218</v>
      </c>
      <c r="G3163" t="s">
        <v>439</v>
      </c>
      <c r="H3163" s="171">
        <v>535.11</v>
      </c>
    </row>
    <row r="3164" ht="28" spans="1:8">
      <c r="A3164" s="172" t="s">
        <v>6219</v>
      </c>
      <c r="B3164" s="172"/>
      <c r="C3164" s="172" t="s">
        <v>6220</v>
      </c>
      <c r="G3164" t="s">
        <v>439</v>
      </c>
      <c r="H3164" s="171">
        <v>555.63</v>
      </c>
    </row>
    <row r="3165" ht="28" spans="1:8">
      <c r="A3165" s="172" t="s">
        <v>6221</v>
      </c>
      <c r="B3165" s="172"/>
      <c r="C3165" s="172" t="s">
        <v>6222</v>
      </c>
      <c r="G3165" t="s">
        <v>439</v>
      </c>
      <c r="H3165" s="171">
        <v>563.19</v>
      </c>
    </row>
    <row r="3166" ht="28" spans="1:8">
      <c r="A3166" s="172" t="s">
        <v>6223</v>
      </c>
      <c r="B3166" s="172"/>
      <c r="C3166" s="172" t="s">
        <v>6224</v>
      </c>
      <c r="G3166" t="s">
        <v>439</v>
      </c>
      <c r="H3166" s="171">
        <v>578.72</v>
      </c>
    </row>
    <row r="3167" ht="28" spans="1:8">
      <c r="A3167" s="172" t="s">
        <v>6225</v>
      </c>
      <c r="B3167" s="172"/>
      <c r="C3167" s="172" t="s">
        <v>6226</v>
      </c>
      <c r="G3167" t="s">
        <v>439</v>
      </c>
      <c r="H3167" s="171">
        <v>530.26</v>
      </c>
    </row>
    <row r="3168" spans="1:8">
      <c r="A3168" s="172" t="s">
        <v>6227</v>
      </c>
      <c r="B3168" s="172"/>
      <c r="C3168" s="172" t="s">
        <v>6228</v>
      </c>
      <c r="G3168" t="s">
        <v>337</v>
      </c>
      <c r="H3168" s="171">
        <v>6.88</v>
      </c>
    </row>
    <row r="3169" spans="1:8">
      <c r="A3169" s="172" t="s">
        <v>6229</v>
      </c>
      <c r="B3169" s="172"/>
      <c r="C3169" s="172" t="s">
        <v>6230</v>
      </c>
      <c r="G3169" t="s">
        <v>337</v>
      </c>
      <c r="H3169" s="171">
        <v>124.15</v>
      </c>
    </row>
    <row r="3170" spans="1:8">
      <c r="A3170" s="172" t="s">
        <v>6231</v>
      </c>
      <c r="B3170" s="172"/>
      <c r="C3170" s="172" t="s">
        <v>6232</v>
      </c>
      <c r="G3170" t="s">
        <v>337</v>
      </c>
      <c r="H3170" s="171">
        <v>18.76</v>
      </c>
    </row>
    <row r="3171" spans="1:8">
      <c r="A3171" s="172" t="s">
        <v>6233</v>
      </c>
      <c r="B3171" s="172"/>
      <c r="C3171" s="172" t="s">
        <v>6234</v>
      </c>
      <c r="G3171" t="s">
        <v>337</v>
      </c>
      <c r="H3171" s="171">
        <v>6.88</v>
      </c>
    </row>
    <row r="3172" spans="1:8">
      <c r="A3172" s="172" t="s">
        <v>6235</v>
      </c>
      <c r="B3172" s="172"/>
      <c r="C3172" s="172" t="s">
        <v>6236</v>
      </c>
      <c r="G3172" t="s">
        <v>337</v>
      </c>
      <c r="H3172" s="171">
        <v>105.03</v>
      </c>
    </row>
    <row r="3173" spans="1:8">
      <c r="A3173" s="172" t="s">
        <v>6237</v>
      </c>
      <c r="B3173" s="172"/>
      <c r="C3173" s="172" t="s">
        <v>6238</v>
      </c>
      <c r="G3173" t="s">
        <v>337</v>
      </c>
      <c r="H3173" s="171">
        <v>18.76</v>
      </c>
    </row>
    <row r="3174" spans="1:8">
      <c r="A3174" s="172" t="s">
        <v>6239</v>
      </c>
      <c r="B3174" s="172"/>
      <c r="C3174" s="172" t="s">
        <v>6240</v>
      </c>
      <c r="G3174" t="s">
        <v>337</v>
      </c>
      <c r="H3174" s="171">
        <v>7.59</v>
      </c>
    </row>
    <row r="3175" spans="1:8">
      <c r="A3175" s="172" t="s">
        <v>6241</v>
      </c>
      <c r="B3175" s="172"/>
      <c r="C3175" s="172" t="s">
        <v>6242</v>
      </c>
      <c r="G3175" t="s">
        <v>337</v>
      </c>
      <c r="H3175" s="171">
        <v>93.5</v>
      </c>
    </row>
    <row r="3176" spans="1:8">
      <c r="A3176" s="172" t="s">
        <v>6243</v>
      </c>
      <c r="B3176" s="172"/>
      <c r="C3176" s="172" t="s">
        <v>6244</v>
      </c>
      <c r="G3176" t="s">
        <v>337</v>
      </c>
      <c r="H3176" s="171">
        <v>23.34</v>
      </c>
    </row>
    <row r="3177" spans="1:8">
      <c r="A3177" s="172" t="s">
        <v>6245</v>
      </c>
      <c r="B3177" s="172"/>
      <c r="C3177" s="172" t="s">
        <v>6246</v>
      </c>
      <c r="G3177" t="s">
        <v>337</v>
      </c>
      <c r="H3177" s="171">
        <v>169.19</v>
      </c>
    </row>
    <row r="3178" spans="1:8">
      <c r="A3178" s="172" t="s">
        <v>6247</v>
      </c>
      <c r="B3178" s="172"/>
      <c r="C3178" s="172" t="s">
        <v>6248</v>
      </c>
      <c r="G3178" t="s">
        <v>337</v>
      </c>
      <c r="H3178" s="171">
        <v>57.98</v>
      </c>
    </row>
    <row r="3179" ht="28" spans="1:8">
      <c r="A3179" s="172" t="s">
        <v>6249</v>
      </c>
      <c r="B3179" s="172"/>
      <c r="C3179" s="172" t="s">
        <v>6250</v>
      </c>
      <c r="G3179" t="s">
        <v>439</v>
      </c>
      <c r="H3179" s="171">
        <v>83.13</v>
      </c>
    </row>
    <row r="3180" ht="28" spans="1:8">
      <c r="A3180" s="172" t="s">
        <v>6251</v>
      </c>
      <c r="B3180" s="172"/>
      <c r="C3180" s="172" t="s">
        <v>6252</v>
      </c>
      <c r="G3180" t="s">
        <v>439</v>
      </c>
      <c r="H3180" s="171">
        <v>65.32</v>
      </c>
    </row>
    <row r="3181" spans="1:8">
      <c r="A3181" s="172" t="s">
        <v>6253</v>
      </c>
      <c r="B3181" s="172"/>
      <c r="C3181" s="172" t="s">
        <v>6254</v>
      </c>
      <c r="G3181" t="s">
        <v>337</v>
      </c>
      <c r="H3181" s="171">
        <v>10.94</v>
      </c>
    </row>
    <row r="3182" ht="28" spans="1:8">
      <c r="A3182" s="172" t="s">
        <v>6255</v>
      </c>
      <c r="B3182" s="172"/>
      <c r="C3182" s="172" t="s">
        <v>6256</v>
      </c>
      <c r="G3182" t="s">
        <v>357</v>
      </c>
      <c r="H3182" s="171">
        <v>18.93</v>
      </c>
    </row>
    <row r="3183" spans="1:8">
      <c r="A3183" s="172" t="s">
        <v>6257</v>
      </c>
      <c r="B3183" s="172"/>
      <c r="C3183" s="172" t="s">
        <v>6258</v>
      </c>
      <c r="G3183" t="s">
        <v>357</v>
      </c>
      <c r="H3183" s="171">
        <v>6.18</v>
      </c>
    </row>
    <row r="3184" spans="1:8">
      <c r="A3184" s="172" t="s">
        <v>6259</v>
      </c>
      <c r="B3184" s="172"/>
      <c r="C3184" s="172" t="s">
        <v>6260</v>
      </c>
      <c r="G3184" t="s">
        <v>337</v>
      </c>
      <c r="H3184" s="171">
        <v>193.7</v>
      </c>
    </row>
    <row r="3185" spans="1:8">
      <c r="A3185" s="172" t="s">
        <v>6261</v>
      </c>
      <c r="B3185" s="172"/>
      <c r="C3185" s="172" t="s">
        <v>6262</v>
      </c>
      <c r="G3185" t="s">
        <v>337</v>
      </c>
      <c r="H3185" s="171">
        <v>230.82</v>
      </c>
    </row>
    <row r="3186" spans="1:8">
      <c r="A3186" s="172" t="s">
        <v>6263</v>
      </c>
      <c r="B3186" s="172"/>
      <c r="C3186" s="172" t="s">
        <v>6264</v>
      </c>
      <c r="G3186" t="s">
        <v>337</v>
      </c>
      <c r="H3186" s="171">
        <v>169.19</v>
      </c>
    </row>
    <row r="3187" ht="28" spans="1:8">
      <c r="A3187" s="172" t="s">
        <v>6265</v>
      </c>
      <c r="B3187" s="172"/>
      <c r="C3187" s="172" t="s">
        <v>6266</v>
      </c>
      <c r="G3187" t="s">
        <v>357</v>
      </c>
      <c r="H3187" s="171">
        <v>42.8</v>
      </c>
    </row>
    <row r="3188" ht="28" spans="1:8">
      <c r="A3188" s="172" t="s">
        <v>6267</v>
      </c>
      <c r="B3188" s="172"/>
      <c r="C3188" s="172" t="s">
        <v>6268</v>
      </c>
      <c r="G3188" t="s">
        <v>439</v>
      </c>
      <c r="H3188" s="171">
        <v>98.28</v>
      </c>
    </row>
    <row r="3189" spans="1:8">
      <c r="A3189" s="172" t="s">
        <v>6269</v>
      </c>
      <c r="B3189" s="172"/>
      <c r="C3189" s="172" t="s">
        <v>6270</v>
      </c>
      <c r="G3189" t="s">
        <v>439</v>
      </c>
      <c r="H3189" s="171">
        <v>2175.12</v>
      </c>
    </row>
    <row r="3190" spans="1:3">
      <c r="A3190" s="172">
        <v>50</v>
      </c>
      <c r="B3190" s="172"/>
      <c r="C3190" s="172" t="s">
        <v>6271</v>
      </c>
    </row>
    <row r="3191" spans="1:3">
      <c r="A3191" s="172">
        <v>9111</v>
      </c>
      <c r="B3191" s="172"/>
      <c r="C3191" s="172" t="s">
        <v>6272</v>
      </c>
    </row>
    <row r="3192" spans="1:8">
      <c r="A3192" s="172" t="s">
        <v>6273</v>
      </c>
      <c r="B3192" s="172"/>
      <c r="C3192" s="172" t="s">
        <v>6274</v>
      </c>
      <c r="G3192" t="s">
        <v>6275</v>
      </c>
      <c r="H3192" s="171">
        <v>20.42</v>
      </c>
    </row>
    <row r="3193" spans="1:8">
      <c r="A3193" s="172" t="s">
        <v>6276</v>
      </c>
      <c r="B3193" s="172"/>
      <c r="C3193" s="172" t="s">
        <v>6277</v>
      </c>
      <c r="G3193" t="s">
        <v>6275</v>
      </c>
      <c r="H3193" s="171">
        <v>19.83</v>
      </c>
    </row>
    <row r="3194" spans="1:8">
      <c r="A3194" s="172" t="s">
        <v>6278</v>
      </c>
      <c r="B3194" s="172"/>
      <c r="C3194" s="172" t="s">
        <v>6279</v>
      </c>
      <c r="G3194" t="s">
        <v>6275</v>
      </c>
      <c r="H3194" s="171">
        <v>20.33</v>
      </c>
    </row>
    <row r="3195" spans="1:8">
      <c r="A3195" s="172" t="s">
        <v>6280</v>
      </c>
      <c r="B3195" s="172"/>
      <c r="C3195" s="172" t="s">
        <v>6281</v>
      </c>
      <c r="G3195" t="s">
        <v>6275</v>
      </c>
      <c r="H3195" s="171">
        <v>20.83</v>
      </c>
    </row>
    <row r="3196" spans="1:8">
      <c r="A3196" s="172" t="s">
        <v>6282</v>
      </c>
      <c r="B3196" s="172"/>
      <c r="C3196" s="172" t="s">
        <v>6283</v>
      </c>
      <c r="G3196" t="s">
        <v>6275</v>
      </c>
      <c r="H3196" s="171">
        <v>22.11</v>
      </c>
    </row>
    <row r="3197" spans="1:8">
      <c r="A3197" s="172" t="s">
        <v>6284</v>
      </c>
      <c r="B3197" s="172"/>
      <c r="C3197" s="172" t="s">
        <v>6285</v>
      </c>
      <c r="G3197" t="s">
        <v>6275</v>
      </c>
      <c r="H3197" s="171">
        <v>20.33</v>
      </c>
    </row>
    <row r="3198" spans="1:8">
      <c r="A3198" s="172" t="s">
        <v>6286</v>
      </c>
      <c r="B3198" s="172"/>
      <c r="C3198" s="172" t="s">
        <v>6287</v>
      </c>
      <c r="G3198" t="s">
        <v>6275</v>
      </c>
      <c r="H3198" s="171">
        <v>21.49</v>
      </c>
    </row>
    <row r="3199" spans="1:8">
      <c r="A3199" s="172" t="s">
        <v>6288</v>
      </c>
      <c r="B3199" s="172"/>
      <c r="C3199" s="172" t="s">
        <v>6289</v>
      </c>
      <c r="G3199" t="s">
        <v>6275</v>
      </c>
      <c r="H3199" s="171">
        <v>18.53</v>
      </c>
    </row>
    <row r="3200" spans="1:8">
      <c r="A3200" s="172" t="s">
        <v>6290</v>
      </c>
      <c r="B3200" s="172"/>
      <c r="C3200" s="172" t="s">
        <v>6291</v>
      </c>
      <c r="G3200" t="s">
        <v>600</v>
      </c>
      <c r="H3200" s="171">
        <v>3753.41</v>
      </c>
    </row>
    <row r="3201" spans="1:8">
      <c r="A3201" s="172" t="s">
        <v>6292</v>
      </c>
      <c r="B3201" s="172"/>
      <c r="C3201" s="172" t="s">
        <v>6293</v>
      </c>
      <c r="G3201" t="s">
        <v>600</v>
      </c>
      <c r="H3201" s="171">
        <v>3357.56</v>
      </c>
    </row>
    <row r="3202" spans="1:8">
      <c r="A3202" s="172" t="s">
        <v>6294</v>
      </c>
      <c r="B3202" s="172"/>
      <c r="C3202" s="172" t="s">
        <v>6295</v>
      </c>
      <c r="G3202" t="s">
        <v>6275</v>
      </c>
      <c r="H3202" s="171">
        <v>25.08</v>
      </c>
    </row>
    <row r="3203" spans="1:8">
      <c r="A3203" s="172" t="s">
        <v>6296</v>
      </c>
      <c r="B3203" s="172"/>
      <c r="C3203" s="172" t="s">
        <v>6297</v>
      </c>
      <c r="G3203" t="s">
        <v>600</v>
      </c>
      <c r="H3203" s="171">
        <v>3170.91</v>
      </c>
    </row>
    <row r="3204" spans="1:8">
      <c r="A3204" s="172" t="s">
        <v>6298</v>
      </c>
      <c r="B3204" s="172"/>
      <c r="C3204" s="172" t="s">
        <v>6299</v>
      </c>
      <c r="G3204" t="s">
        <v>6275</v>
      </c>
      <c r="H3204" s="171">
        <v>18.54</v>
      </c>
    </row>
    <row r="3205" spans="1:8">
      <c r="A3205" s="172" t="s">
        <v>6300</v>
      </c>
      <c r="B3205" s="172"/>
      <c r="C3205" s="172" t="s">
        <v>6301</v>
      </c>
      <c r="G3205" t="s">
        <v>600</v>
      </c>
      <c r="H3205" s="171">
        <v>5612.48</v>
      </c>
    </row>
    <row r="3206" spans="1:8">
      <c r="A3206" s="172" t="s">
        <v>6302</v>
      </c>
      <c r="B3206" s="172"/>
      <c r="C3206" s="172" t="s">
        <v>6303</v>
      </c>
      <c r="G3206" t="s">
        <v>6275</v>
      </c>
      <c r="H3206" s="171">
        <v>26.76</v>
      </c>
    </row>
    <row r="3207" spans="1:8">
      <c r="A3207" s="172" t="s">
        <v>6304</v>
      </c>
      <c r="B3207" s="172"/>
      <c r="C3207" s="172" t="s">
        <v>6305</v>
      </c>
      <c r="G3207" t="s">
        <v>6275</v>
      </c>
      <c r="H3207" s="171">
        <v>24.53</v>
      </c>
    </row>
    <row r="3208" spans="1:8">
      <c r="A3208" s="172" t="s">
        <v>6306</v>
      </c>
      <c r="B3208" s="172"/>
      <c r="C3208" s="172" t="s">
        <v>6307</v>
      </c>
      <c r="G3208" t="s">
        <v>6275</v>
      </c>
      <c r="H3208" s="171">
        <v>19.62</v>
      </c>
    </row>
    <row r="3209" spans="1:8">
      <c r="A3209" s="172" t="s">
        <v>6308</v>
      </c>
      <c r="B3209" s="172"/>
      <c r="C3209" s="172" t="s">
        <v>6309</v>
      </c>
      <c r="G3209" t="s">
        <v>6275</v>
      </c>
      <c r="H3209" s="171">
        <v>28.05</v>
      </c>
    </row>
    <row r="3210" spans="1:8">
      <c r="A3210" s="172" t="s">
        <v>6310</v>
      </c>
      <c r="B3210" s="172"/>
      <c r="C3210" s="172" t="s">
        <v>6311</v>
      </c>
      <c r="G3210" t="s">
        <v>6275</v>
      </c>
      <c r="H3210" s="171">
        <v>24.94</v>
      </c>
    </row>
    <row r="3211" spans="1:8">
      <c r="A3211" s="172" t="s">
        <v>6312</v>
      </c>
      <c r="B3211" s="172"/>
      <c r="C3211" s="172" t="s">
        <v>6313</v>
      </c>
      <c r="G3211" t="s">
        <v>6275</v>
      </c>
      <c r="H3211" s="171">
        <v>25.63</v>
      </c>
    </row>
    <row r="3212" spans="1:8">
      <c r="A3212" s="172" t="s">
        <v>6314</v>
      </c>
      <c r="B3212" s="172"/>
      <c r="C3212" s="172" t="s">
        <v>6315</v>
      </c>
      <c r="G3212" t="s">
        <v>600</v>
      </c>
      <c r="H3212" s="171">
        <v>8518.05</v>
      </c>
    </row>
    <row r="3213" spans="1:8">
      <c r="A3213" s="172" t="s">
        <v>6316</v>
      </c>
      <c r="B3213" s="172"/>
      <c r="C3213" s="172" t="s">
        <v>6317</v>
      </c>
      <c r="G3213" t="s">
        <v>600</v>
      </c>
      <c r="H3213" s="171">
        <v>18125.41</v>
      </c>
    </row>
    <row r="3214" spans="1:8">
      <c r="A3214" s="172" t="s">
        <v>6318</v>
      </c>
      <c r="B3214" s="172"/>
      <c r="C3214" s="172" t="s">
        <v>6319</v>
      </c>
      <c r="G3214" t="s">
        <v>600</v>
      </c>
      <c r="H3214" s="171">
        <v>18736.15</v>
      </c>
    </row>
    <row r="3215" spans="1:8">
      <c r="A3215" s="172" t="s">
        <v>6320</v>
      </c>
      <c r="B3215" s="172"/>
      <c r="C3215" s="172" t="s">
        <v>6321</v>
      </c>
      <c r="G3215" t="s">
        <v>600</v>
      </c>
      <c r="H3215" s="171">
        <v>23337.96</v>
      </c>
    </row>
    <row r="3216" spans="1:8">
      <c r="A3216" s="172" t="s">
        <v>6322</v>
      </c>
      <c r="B3216" s="172"/>
      <c r="C3216" s="172" t="s">
        <v>6323</v>
      </c>
      <c r="G3216" t="s">
        <v>600</v>
      </c>
      <c r="H3216" s="171">
        <v>18125.41</v>
      </c>
    </row>
    <row r="3217" spans="1:8">
      <c r="A3217" s="172" t="s">
        <v>6324</v>
      </c>
      <c r="B3217" s="172"/>
      <c r="C3217" s="172" t="s">
        <v>6325</v>
      </c>
      <c r="G3217" t="s">
        <v>600</v>
      </c>
      <c r="H3217" s="171">
        <v>18125.41</v>
      </c>
    </row>
    <row r="3218" spans="1:8">
      <c r="A3218" s="172" t="s">
        <v>6326</v>
      </c>
      <c r="B3218" s="172"/>
      <c r="C3218" s="172" t="s">
        <v>6327</v>
      </c>
      <c r="G3218" t="s">
        <v>6275</v>
      </c>
      <c r="H3218" s="171">
        <v>25.29</v>
      </c>
    </row>
    <row r="3219" spans="1:8">
      <c r="A3219" s="172" t="s">
        <v>6328</v>
      </c>
      <c r="B3219" s="172"/>
      <c r="C3219" s="172" t="s">
        <v>6329</v>
      </c>
      <c r="G3219" t="s">
        <v>6275</v>
      </c>
      <c r="H3219" s="171">
        <v>25.63</v>
      </c>
    </row>
    <row r="3220" spans="1:8">
      <c r="A3220" s="172" t="s">
        <v>6330</v>
      </c>
      <c r="B3220" s="172"/>
      <c r="C3220" s="172" t="s">
        <v>6331</v>
      </c>
      <c r="G3220" t="s">
        <v>6275</v>
      </c>
      <c r="H3220" s="171">
        <v>26.27</v>
      </c>
    </row>
    <row r="3221" spans="1:8">
      <c r="A3221" s="172" t="s">
        <v>6332</v>
      </c>
      <c r="B3221" s="172"/>
      <c r="C3221" s="172" t="s">
        <v>6333</v>
      </c>
      <c r="G3221" t="s">
        <v>6275</v>
      </c>
      <c r="H3221" s="171">
        <v>25.29</v>
      </c>
    </row>
    <row r="3222" spans="1:8">
      <c r="A3222" s="172" t="s">
        <v>6334</v>
      </c>
      <c r="B3222" s="172"/>
      <c r="C3222" s="172" t="s">
        <v>6335</v>
      </c>
      <c r="G3222" t="s">
        <v>6275</v>
      </c>
      <c r="H3222" s="171">
        <v>21.53</v>
      </c>
    </row>
    <row r="3223" spans="1:8">
      <c r="A3223" s="172" t="s">
        <v>6336</v>
      </c>
      <c r="B3223" s="172"/>
      <c r="C3223" s="172" t="s">
        <v>6337</v>
      </c>
      <c r="G3223" t="s">
        <v>6275</v>
      </c>
      <c r="H3223" s="171">
        <v>26.76</v>
      </c>
    </row>
    <row r="3224" spans="1:8">
      <c r="A3224" s="172" t="s">
        <v>6338</v>
      </c>
      <c r="B3224" s="172"/>
      <c r="C3224" s="172" t="s">
        <v>6339</v>
      </c>
      <c r="G3224" t="s">
        <v>6275</v>
      </c>
      <c r="H3224" s="171">
        <v>25.02</v>
      </c>
    </row>
    <row r="3225" spans="1:8">
      <c r="A3225" s="172" t="s">
        <v>6340</v>
      </c>
      <c r="B3225" s="172"/>
      <c r="C3225" s="172" t="s">
        <v>6341</v>
      </c>
      <c r="G3225" t="s">
        <v>600</v>
      </c>
      <c r="H3225" s="171">
        <v>13570.35</v>
      </c>
    </row>
    <row r="3226" spans="1:8">
      <c r="A3226" s="172" t="s">
        <v>6342</v>
      </c>
      <c r="B3226" s="172"/>
      <c r="C3226" s="172" t="s">
        <v>6343</v>
      </c>
      <c r="G3226" t="s">
        <v>6275</v>
      </c>
      <c r="H3226" s="171">
        <v>21.91</v>
      </c>
    </row>
    <row r="3227" spans="1:8">
      <c r="A3227" s="172" t="s">
        <v>6344</v>
      </c>
      <c r="B3227" s="172"/>
      <c r="C3227" s="172" t="s">
        <v>6345</v>
      </c>
      <c r="G3227" t="s">
        <v>6275</v>
      </c>
      <c r="H3227" s="171">
        <v>22.7</v>
      </c>
    </row>
    <row r="3228" spans="1:8">
      <c r="A3228" s="172" t="s">
        <v>6346</v>
      </c>
      <c r="B3228" s="172"/>
      <c r="C3228" s="172" t="s">
        <v>6347</v>
      </c>
      <c r="G3228" t="s">
        <v>6275</v>
      </c>
      <c r="H3228" s="171">
        <v>25.29</v>
      </c>
    </row>
    <row r="3229" spans="1:8">
      <c r="A3229" s="172" t="s">
        <v>6348</v>
      </c>
      <c r="B3229" s="172"/>
      <c r="C3229" s="172" t="s">
        <v>6349</v>
      </c>
      <c r="G3229" t="s">
        <v>6275</v>
      </c>
      <c r="H3229" s="171">
        <v>26.79</v>
      </c>
    </row>
    <row r="3230" spans="1:8">
      <c r="A3230" s="172" t="s">
        <v>6350</v>
      </c>
      <c r="B3230" s="172"/>
      <c r="C3230" s="172" t="s">
        <v>6351</v>
      </c>
      <c r="G3230" t="s">
        <v>6275</v>
      </c>
      <c r="H3230" s="171">
        <v>22.96</v>
      </c>
    </row>
    <row r="3231" spans="1:8">
      <c r="A3231" s="172" t="s">
        <v>6352</v>
      </c>
      <c r="B3231" s="172"/>
      <c r="C3231" s="172" t="s">
        <v>6353</v>
      </c>
      <c r="G3231" t="s">
        <v>6275</v>
      </c>
      <c r="H3231" s="171">
        <v>24.94</v>
      </c>
    </row>
    <row r="3232" spans="1:8">
      <c r="A3232" s="172" t="s">
        <v>6354</v>
      </c>
      <c r="B3232" s="172"/>
      <c r="C3232" s="172" t="s">
        <v>6355</v>
      </c>
      <c r="G3232" t="s">
        <v>6275</v>
      </c>
      <c r="H3232" s="171">
        <v>18.33</v>
      </c>
    </row>
    <row r="3233" spans="1:8">
      <c r="A3233" s="172" t="s">
        <v>6356</v>
      </c>
      <c r="B3233" s="172"/>
      <c r="C3233" s="172" t="s">
        <v>6357</v>
      </c>
      <c r="G3233" t="s">
        <v>6275</v>
      </c>
      <c r="H3233" s="171">
        <v>18.53</v>
      </c>
    </row>
    <row r="3234" spans="1:8">
      <c r="A3234" s="172" t="s">
        <v>6358</v>
      </c>
      <c r="B3234" s="172"/>
      <c r="C3234" s="172" t="s">
        <v>6359</v>
      </c>
      <c r="G3234" t="s">
        <v>6275</v>
      </c>
      <c r="H3234" s="171">
        <v>25.08</v>
      </c>
    </row>
    <row r="3235" spans="1:8">
      <c r="A3235" s="172" t="s">
        <v>6360</v>
      </c>
      <c r="B3235" s="172"/>
      <c r="C3235" s="172" t="s">
        <v>6361</v>
      </c>
      <c r="G3235" t="s">
        <v>6275</v>
      </c>
      <c r="H3235" s="171">
        <v>18.53</v>
      </c>
    </row>
    <row r="3236" spans="1:8">
      <c r="A3236" s="172" t="s">
        <v>6362</v>
      </c>
      <c r="B3236" s="172"/>
      <c r="C3236" s="172" t="s">
        <v>6363</v>
      </c>
      <c r="G3236" t="s">
        <v>6275</v>
      </c>
      <c r="H3236" s="171">
        <v>24.94</v>
      </c>
    </row>
    <row r="3237" spans="1:8">
      <c r="A3237" s="172" t="s">
        <v>6364</v>
      </c>
      <c r="B3237" s="172"/>
      <c r="C3237" s="172" t="s">
        <v>6365</v>
      </c>
      <c r="G3237" t="s">
        <v>600</v>
      </c>
      <c r="H3237" s="171">
        <v>5937.46</v>
      </c>
    </row>
    <row r="3238" spans="1:8">
      <c r="A3238" s="172" t="s">
        <v>6366</v>
      </c>
      <c r="B3238" s="172"/>
      <c r="C3238" s="172" t="s">
        <v>6367</v>
      </c>
      <c r="G3238" t="s">
        <v>6275</v>
      </c>
      <c r="H3238" s="171">
        <v>24.7</v>
      </c>
    </row>
    <row r="3239" spans="1:8">
      <c r="A3239" s="172" t="s">
        <v>6368</v>
      </c>
      <c r="B3239" s="172"/>
      <c r="C3239" s="172" t="s">
        <v>6369</v>
      </c>
      <c r="G3239" t="s">
        <v>6275</v>
      </c>
      <c r="H3239" s="171">
        <v>38.58</v>
      </c>
    </row>
    <row r="3240" spans="1:8">
      <c r="A3240" s="172" t="s">
        <v>6370</v>
      </c>
      <c r="B3240" s="172"/>
      <c r="C3240" s="172" t="s">
        <v>6371</v>
      </c>
      <c r="G3240" t="s">
        <v>6275</v>
      </c>
      <c r="H3240" s="171">
        <v>20.45</v>
      </c>
    </row>
    <row r="3241" spans="1:8">
      <c r="A3241" s="172" t="s">
        <v>6372</v>
      </c>
      <c r="B3241" s="172"/>
      <c r="C3241" s="172" t="s">
        <v>6373</v>
      </c>
      <c r="G3241" t="s">
        <v>600</v>
      </c>
      <c r="H3241" s="171">
        <v>3776.47</v>
      </c>
    </row>
    <row r="3242" spans="1:8">
      <c r="A3242" s="172" t="s">
        <v>6374</v>
      </c>
      <c r="B3242" s="172"/>
      <c r="C3242" s="172" t="s">
        <v>6375</v>
      </c>
      <c r="G3242" t="s">
        <v>600</v>
      </c>
      <c r="H3242" s="171">
        <v>4611.2</v>
      </c>
    </row>
    <row r="3243" spans="1:8">
      <c r="A3243" s="172" t="s">
        <v>6376</v>
      </c>
      <c r="C3243" s="172" t="s">
        <v>6377</v>
      </c>
      <c r="G3243" t="s">
        <v>109</v>
      </c>
      <c r="H3243" s="171">
        <v>1582.48</v>
      </c>
    </row>
    <row r="3244" spans="1:8">
      <c r="A3244" t="s">
        <v>6378</v>
      </c>
      <c r="B3244" t="s">
        <v>6379</v>
      </c>
      <c r="C3244" t="s">
        <v>6380</v>
      </c>
      <c r="G3244" t="s">
        <v>6381</v>
      </c>
      <c r="H3244">
        <v>150.86</v>
      </c>
    </row>
    <row r="3245" spans="1:8">
      <c r="A3245" t="s">
        <v>6382</v>
      </c>
      <c r="B3245" t="s">
        <v>6379</v>
      </c>
      <c r="C3245" t="s">
        <v>6383</v>
      </c>
      <c r="G3245" t="s">
        <v>6381</v>
      </c>
      <c r="H3245">
        <v>2.53</v>
      </c>
    </row>
    <row r="3246" spans="1:8">
      <c r="A3246" t="s">
        <v>6384</v>
      </c>
      <c r="B3246" t="s">
        <v>6379</v>
      </c>
      <c r="C3246" t="s">
        <v>6385</v>
      </c>
      <c r="G3246" t="s">
        <v>6381</v>
      </c>
      <c r="H3246">
        <v>2.66</v>
      </c>
    </row>
    <row r="3247" spans="1:8">
      <c r="A3247" t="s">
        <v>6386</v>
      </c>
      <c r="B3247" t="s">
        <v>6379</v>
      </c>
      <c r="C3247" t="s">
        <v>6387</v>
      </c>
      <c r="G3247" t="s">
        <v>6381</v>
      </c>
      <c r="H3247">
        <v>3.33</v>
      </c>
    </row>
    <row r="3248" spans="1:8">
      <c r="A3248" t="s">
        <v>6388</v>
      </c>
      <c r="B3248" t="s">
        <v>6379</v>
      </c>
      <c r="C3248" t="s">
        <v>6389</v>
      </c>
      <c r="G3248" t="s">
        <v>6381</v>
      </c>
      <c r="H3248">
        <v>149</v>
      </c>
    </row>
    <row r="3249" spans="1:8">
      <c r="A3249" t="s">
        <v>6390</v>
      </c>
      <c r="B3249" t="s">
        <v>6379</v>
      </c>
      <c r="C3249" t="s">
        <v>6391</v>
      </c>
      <c r="G3249" t="s">
        <v>6381</v>
      </c>
      <c r="H3249">
        <v>149</v>
      </c>
    </row>
    <row r="3250" spans="1:8">
      <c r="A3250" t="s">
        <v>6392</v>
      </c>
      <c r="B3250" t="s">
        <v>6379</v>
      </c>
      <c r="C3250" t="s">
        <v>6393</v>
      </c>
      <c r="G3250" t="s">
        <v>6381</v>
      </c>
      <c r="H3250">
        <v>149</v>
      </c>
    </row>
    <row r="3251" spans="1:8">
      <c r="A3251" t="s">
        <v>6394</v>
      </c>
      <c r="B3251" t="s">
        <v>6379</v>
      </c>
      <c r="C3251" t="s">
        <v>6395</v>
      </c>
      <c r="G3251" t="s">
        <v>88</v>
      </c>
      <c r="H3251">
        <v>3</v>
      </c>
    </row>
    <row r="3252" spans="1:8">
      <c r="A3252" t="s">
        <v>6396</v>
      </c>
      <c r="B3252" t="s">
        <v>6379</v>
      </c>
      <c r="C3252" t="s">
        <v>6397</v>
      </c>
      <c r="G3252" t="s">
        <v>88</v>
      </c>
      <c r="H3252">
        <v>3</v>
      </c>
    </row>
    <row r="3253" spans="1:8">
      <c r="A3253" t="s">
        <v>6398</v>
      </c>
      <c r="B3253" t="s">
        <v>6379</v>
      </c>
      <c r="C3253" t="s">
        <v>6399</v>
      </c>
      <c r="G3253" t="s">
        <v>6400</v>
      </c>
      <c r="H3253">
        <v>435.75</v>
      </c>
    </row>
    <row r="3254" spans="1:8">
      <c r="A3254" t="s">
        <v>6401</v>
      </c>
      <c r="B3254" t="s">
        <v>6379</v>
      </c>
      <c r="C3254" t="s">
        <v>212</v>
      </c>
      <c r="G3254" t="s">
        <v>6381</v>
      </c>
      <c r="H3254">
        <v>1200</v>
      </c>
    </row>
    <row r="3255" spans="1:8">
      <c r="A3255" t="s">
        <v>6402</v>
      </c>
      <c r="B3255" t="s">
        <v>6379</v>
      </c>
      <c r="C3255" t="s">
        <v>6403</v>
      </c>
      <c r="G3255" t="s">
        <v>6404</v>
      </c>
      <c r="H3255">
        <v>500</v>
      </c>
    </row>
    <row r="3256" spans="1:8">
      <c r="A3256" t="s">
        <v>6405</v>
      </c>
      <c r="B3256" t="s">
        <v>6379</v>
      </c>
      <c r="C3256" t="s">
        <v>6406</v>
      </c>
      <c r="G3256" t="s">
        <v>6404</v>
      </c>
      <c r="H3256">
        <v>1075</v>
      </c>
    </row>
    <row r="3257" spans="1:8">
      <c r="A3257" t="s">
        <v>6407</v>
      </c>
      <c r="B3257" t="s">
        <v>6379</v>
      </c>
      <c r="C3257" t="s">
        <v>6408</v>
      </c>
      <c r="G3257" t="s">
        <v>6404</v>
      </c>
      <c r="H3257">
        <v>1500</v>
      </c>
    </row>
    <row r="3258" spans="1:8">
      <c r="A3258" t="s">
        <v>6409</v>
      </c>
      <c r="B3258" t="s">
        <v>6379</v>
      </c>
      <c r="C3258" t="s">
        <v>6410</v>
      </c>
      <c r="G3258" t="s">
        <v>6404</v>
      </c>
      <c r="H3258">
        <v>1800</v>
      </c>
    </row>
    <row r="3259" spans="1:8">
      <c r="A3259" t="s">
        <v>6411</v>
      </c>
      <c r="B3259" t="s">
        <v>6379</v>
      </c>
      <c r="C3259" t="s">
        <v>6412</v>
      </c>
      <c r="G3259" t="s">
        <v>6404</v>
      </c>
      <c r="H3259">
        <v>2500</v>
      </c>
    </row>
    <row r="3260" spans="1:8">
      <c r="A3260" t="s">
        <v>6413</v>
      </c>
      <c r="B3260" t="s">
        <v>6379</v>
      </c>
      <c r="C3260" t="s">
        <v>6414</v>
      </c>
      <c r="G3260" t="s">
        <v>6404</v>
      </c>
      <c r="H3260">
        <v>1200</v>
      </c>
    </row>
    <row r="3261" spans="1:8">
      <c r="A3261" t="s">
        <v>6415</v>
      </c>
      <c r="B3261" t="s">
        <v>6379</v>
      </c>
      <c r="C3261" t="s">
        <v>6416</v>
      </c>
      <c r="G3261" t="s">
        <v>6404</v>
      </c>
      <c r="H3261">
        <v>2800</v>
      </c>
    </row>
    <row r="3262" spans="1:8">
      <c r="A3262" t="s">
        <v>6417</v>
      </c>
      <c r="B3262" t="s">
        <v>6379</v>
      </c>
      <c r="C3262" t="s">
        <v>6418</v>
      </c>
      <c r="G3262" t="s">
        <v>6404</v>
      </c>
      <c r="H3262">
        <v>1000</v>
      </c>
    </row>
    <row r="3263" spans="1:10">
      <c r="A3263" t="s">
        <v>6419</v>
      </c>
      <c r="B3263" t="s">
        <v>6379</v>
      </c>
      <c r="C3263" t="s">
        <v>6420</v>
      </c>
      <c r="G3263" t="s">
        <v>6381</v>
      </c>
      <c r="H3263">
        <v>1200</v>
      </c>
      <c r="J3263">
        <f>136.85*191.19</f>
        <v>26164.3515</v>
      </c>
    </row>
    <row r="3264" spans="1:8">
      <c r="A3264" t="s">
        <v>6421</v>
      </c>
      <c r="C3264" t="s">
        <v>6422</v>
      </c>
      <c r="G3264" t="s">
        <v>6423</v>
      </c>
      <c r="H3264" s="171">
        <v>136.85</v>
      </c>
    </row>
  </sheetData>
  <autoFilter xmlns:etc="http://www.wps.cn/officeDocument/2017/etCustomData" ref="A1:H3264" etc:filterBottomFollowUsedRange="0">
    <extLst/>
  </autoFilter>
  <pageMargins left="0.511811024" right="0.511811024" top="0.787401575" bottom="0.787401575" header="0.31496062" footer="0.31496062"/>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7"/>
  <sheetViews>
    <sheetView showGridLines="0" view="pageBreakPreview" zoomScaleNormal="100" topLeftCell="A13" workbookViewId="0">
      <selection activeCell="K31" sqref="K31"/>
    </sheetView>
  </sheetViews>
  <sheetFormatPr defaultColWidth="9" defaultRowHeight="12" outlineLevelCol="5"/>
  <cols>
    <col min="1" max="1" width="4.10909090909091" style="1" customWidth="1"/>
    <col min="2" max="2" width="36.5545454545455" style="1" customWidth="1"/>
    <col min="3" max="3" width="13.6636363636364" style="1" customWidth="1"/>
    <col min="4" max="4" width="16.4454545454545" style="3" customWidth="1"/>
    <col min="5" max="16384" width="8.89090909090909" style="1"/>
  </cols>
  <sheetData>
    <row r="1" ht="30.6" customHeight="1" spans="1:4">
      <c r="A1" s="159" t="s">
        <v>6424</v>
      </c>
      <c r="B1" s="159"/>
      <c r="C1" s="159"/>
      <c r="D1" s="159"/>
    </row>
    <row r="2" ht="39.6" customHeight="1" spans="1:4">
      <c r="A2" s="160" t="s">
        <v>1</v>
      </c>
      <c r="B2" s="160"/>
      <c r="C2" s="160"/>
      <c r="D2" s="160"/>
    </row>
    <row r="5" spans="1:4">
      <c r="A5" s="1" t="s">
        <v>6425</v>
      </c>
      <c r="B5" s="55" t="s">
        <v>6426</v>
      </c>
      <c r="C5" s="55" t="s">
        <v>6427</v>
      </c>
      <c r="D5" s="58" t="s">
        <v>6428</v>
      </c>
    </row>
    <row r="6" spans="1:4">
      <c r="A6" s="151">
        <v>1</v>
      </c>
      <c r="B6" s="151" t="s">
        <v>6429</v>
      </c>
      <c r="C6" s="161" t="s">
        <v>16</v>
      </c>
      <c r="D6" s="56">
        <v>9436.29</v>
      </c>
    </row>
    <row r="7" spans="1:4">
      <c r="A7" s="151">
        <v>2</v>
      </c>
      <c r="B7" s="151" t="s">
        <v>6430</v>
      </c>
      <c r="C7" s="161" t="s">
        <v>16</v>
      </c>
      <c r="D7" s="56">
        <v>3114.83</v>
      </c>
    </row>
    <row r="8" spans="1:4">
      <c r="A8" s="151">
        <v>3</v>
      </c>
      <c r="B8" s="151" t="s">
        <v>6431</v>
      </c>
      <c r="C8" s="161" t="s">
        <v>16</v>
      </c>
      <c r="D8" s="56">
        <v>328.58</v>
      </c>
    </row>
    <row r="9" spans="1:4">
      <c r="A9" s="151">
        <v>4</v>
      </c>
      <c r="B9" s="151" t="s">
        <v>6432</v>
      </c>
      <c r="C9" s="161" t="s">
        <v>16</v>
      </c>
      <c r="D9" s="56">
        <v>766.86</v>
      </c>
    </row>
    <row r="10" spans="1:4">
      <c r="A10" s="151">
        <v>5</v>
      </c>
      <c r="B10" s="151" t="s">
        <v>6433</v>
      </c>
      <c r="C10" s="161" t="s">
        <v>16</v>
      </c>
      <c r="D10" s="56">
        <v>723.34</v>
      </c>
    </row>
    <row r="11" spans="1:4">
      <c r="A11" s="151">
        <v>6</v>
      </c>
      <c r="B11" s="151" t="s">
        <v>6434</v>
      </c>
      <c r="C11" s="161" t="s">
        <v>16</v>
      </c>
      <c r="D11" s="56">
        <v>1394.35</v>
      </c>
    </row>
    <row r="12" spans="1:4">
      <c r="A12" s="151">
        <v>7</v>
      </c>
      <c r="B12" s="151" t="s">
        <v>6435</v>
      </c>
      <c r="C12" s="161" t="s">
        <v>16</v>
      </c>
      <c r="D12" s="56">
        <v>355.46</v>
      </c>
    </row>
    <row r="13" spans="1:4">
      <c r="A13" s="151">
        <v>8</v>
      </c>
      <c r="B13" s="151" t="s">
        <v>6436</v>
      </c>
      <c r="C13" s="161" t="s">
        <v>16</v>
      </c>
      <c r="D13" s="56">
        <v>701.11</v>
      </c>
    </row>
    <row r="14" spans="1:4">
      <c r="A14" s="151">
        <v>9</v>
      </c>
      <c r="B14" s="151" t="s">
        <v>6437</v>
      </c>
      <c r="C14" s="161" t="s">
        <v>16</v>
      </c>
      <c r="D14" s="56">
        <v>5429.71</v>
      </c>
    </row>
    <row r="15" spans="1:4">
      <c r="A15" s="151">
        <v>10</v>
      </c>
      <c r="B15" s="151" t="s">
        <v>6438</v>
      </c>
      <c r="C15" s="161" t="s">
        <v>16</v>
      </c>
      <c r="D15" s="162" t="s">
        <v>6439</v>
      </c>
    </row>
    <row r="16" spans="1:4">
      <c r="A16" s="151">
        <v>11</v>
      </c>
      <c r="B16" s="151" t="s">
        <v>6440</v>
      </c>
      <c r="C16" s="161" t="s">
        <v>16</v>
      </c>
      <c r="D16" s="162" t="s">
        <v>6441</v>
      </c>
    </row>
    <row r="17" spans="1:4">
      <c r="A17" s="151">
        <v>12</v>
      </c>
      <c r="B17" s="151" t="s">
        <v>6442</v>
      </c>
      <c r="C17" s="161" t="s">
        <v>16</v>
      </c>
      <c r="D17" s="162" t="s">
        <v>6443</v>
      </c>
    </row>
    <row r="18" spans="1:4">
      <c r="A18" s="151">
        <v>13</v>
      </c>
      <c r="B18" s="151" t="s">
        <v>6444</v>
      </c>
      <c r="C18" s="161" t="s">
        <v>16</v>
      </c>
      <c r="D18" s="162" t="s">
        <v>6445</v>
      </c>
    </row>
    <row r="19" spans="1:4">
      <c r="A19" s="151">
        <v>14</v>
      </c>
      <c r="B19" s="151" t="s">
        <v>6446</v>
      </c>
      <c r="C19" s="161" t="s">
        <v>16</v>
      </c>
      <c r="D19" s="162" t="s">
        <v>6447</v>
      </c>
    </row>
    <row r="20" spans="1:4">
      <c r="A20" s="151">
        <v>15</v>
      </c>
      <c r="B20" s="151" t="s">
        <v>6448</v>
      </c>
      <c r="C20" s="161" t="s">
        <v>16</v>
      </c>
      <c r="D20" s="162" t="s">
        <v>6449</v>
      </c>
    </row>
    <row r="21" spans="1:4">
      <c r="A21" s="151">
        <v>16</v>
      </c>
      <c r="B21" s="151" t="s">
        <v>6450</v>
      </c>
      <c r="C21" s="161" t="s">
        <v>16</v>
      </c>
      <c r="D21" s="162" t="s">
        <v>6451</v>
      </c>
    </row>
    <row r="22" spans="1:4">
      <c r="A22" s="151">
        <v>17</v>
      </c>
      <c r="B22" s="151" t="s">
        <v>6452</v>
      </c>
      <c r="C22" s="161" t="s">
        <v>16</v>
      </c>
      <c r="D22" s="162" t="s">
        <v>6453</v>
      </c>
    </row>
    <row r="23" spans="1:4">
      <c r="A23" s="151">
        <v>18</v>
      </c>
      <c r="B23" s="151" t="s">
        <v>6454</v>
      </c>
      <c r="C23" s="161" t="s">
        <v>16</v>
      </c>
      <c r="D23" s="162" t="s">
        <v>6455</v>
      </c>
    </row>
    <row r="24" spans="1:4">
      <c r="A24" s="151">
        <v>19</v>
      </c>
      <c r="B24" s="151" t="s">
        <v>6456</v>
      </c>
      <c r="C24" s="161" t="s">
        <v>16</v>
      </c>
      <c r="D24" s="162" t="s">
        <v>6457</v>
      </c>
    </row>
    <row r="25" spans="1:4">
      <c r="A25" s="151">
        <v>20</v>
      </c>
      <c r="B25" s="151" t="s">
        <v>6458</v>
      </c>
      <c r="C25" s="161" t="s">
        <v>16</v>
      </c>
      <c r="D25" s="162" t="s">
        <v>6459</v>
      </c>
    </row>
    <row r="26" spans="1:4">
      <c r="A26" s="151">
        <v>21</v>
      </c>
      <c r="B26" s="151" t="s">
        <v>6460</v>
      </c>
      <c r="C26" s="161" t="s">
        <v>16</v>
      </c>
      <c r="D26" s="162" t="s">
        <v>6461</v>
      </c>
    </row>
    <row r="27" ht="15" customHeight="1" spans="1:6">
      <c r="A27" s="151">
        <v>22</v>
      </c>
      <c r="B27" s="53" t="s">
        <v>6462</v>
      </c>
      <c r="C27" s="161" t="s">
        <v>16</v>
      </c>
      <c r="D27" s="162" t="s">
        <v>6463</v>
      </c>
      <c r="F27" s="163"/>
    </row>
    <row r="28" spans="1:4">
      <c r="A28" s="151">
        <v>23</v>
      </c>
      <c r="B28" s="53" t="s">
        <v>6464</v>
      </c>
      <c r="C28" s="161" t="s">
        <v>16</v>
      </c>
      <c r="D28" s="162" t="s">
        <v>6465</v>
      </c>
    </row>
    <row r="29" spans="1:4">
      <c r="A29" s="151">
        <v>24</v>
      </c>
      <c r="B29" s="53" t="s">
        <v>6466</v>
      </c>
      <c r="C29" s="161" t="s">
        <v>16</v>
      </c>
      <c r="D29" s="162" t="s">
        <v>6467</v>
      </c>
    </row>
    <row r="30" spans="1:4">
      <c r="A30" s="151">
        <v>25</v>
      </c>
      <c r="B30" s="53" t="s">
        <v>6468</v>
      </c>
      <c r="C30" s="161" t="s">
        <v>16</v>
      </c>
      <c r="D30" s="162" t="s">
        <v>6469</v>
      </c>
    </row>
    <row r="31" spans="1:4">
      <c r="A31" s="151">
        <v>26</v>
      </c>
      <c r="B31" s="151" t="s">
        <v>6470</v>
      </c>
      <c r="C31" s="161" t="s">
        <v>16</v>
      </c>
      <c r="D31" s="56">
        <v>1120.57</v>
      </c>
    </row>
    <row r="32" spans="1:4">
      <c r="A32" s="151">
        <v>27</v>
      </c>
      <c r="B32" s="151" t="s">
        <v>6471</v>
      </c>
      <c r="C32" s="161" t="s">
        <v>16</v>
      </c>
      <c r="D32" s="56">
        <v>597.44</v>
      </c>
    </row>
    <row r="33" spans="2:4">
      <c r="B33" s="164"/>
      <c r="C33" s="165" t="s">
        <v>6472</v>
      </c>
      <c r="D33" s="166">
        <f>SUM(D6:D32)</f>
        <v>23968.54</v>
      </c>
    </row>
    <row r="34" spans="2:6">
      <c r="B34" s="167"/>
      <c r="C34" s="168" t="s">
        <v>6473</v>
      </c>
      <c r="D34" s="169">
        <f>SUM(D6:D32)*12</f>
        <v>287622.48</v>
      </c>
      <c r="F34" s="1">
        <f>D34*20%</f>
        <v>57524.496</v>
      </c>
    </row>
    <row r="35" ht="24" spans="3:4">
      <c r="C35" s="31" t="s">
        <v>6474</v>
      </c>
      <c r="D35" s="170">
        <f>D33*10%</f>
        <v>2396.854</v>
      </c>
    </row>
    <row r="36" spans="4:6">
      <c r="D36" s="1"/>
      <c r="E36" s="1">
        <f>D35*30%</f>
        <v>719.0562</v>
      </c>
      <c r="F36" s="1">
        <f>E36*6</f>
        <v>4314.3372</v>
      </c>
    </row>
    <row r="37" spans="4:4">
      <c r="D37" s="3">
        <v>0.1</v>
      </c>
    </row>
  </sheetData>
  <autoFilter xmlns:etc="http://www.wps.cn/officeDocument/2017/etCustomData" ref="B5:D35" etc:filterBottomFollowUsedRange="0">
    <extLst/>
  </autoFilter>
  <mergeCells count="2">
    <mergeCell ref="A1:D1"/>
    <mergeCell ref="A2:D2"/>
  </mergeCells>
  <pageMargins left="0.511811024" right="0.511811024" top="0.787401575" bottom="0.787401575" header="0.31496062" footer="0.31496062"/>
  <pageSetup paperSize="9" scale="93"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L77"/>
  <sheetViews>
    <sheetView showGridLines="0" view="pageBreakPreview" zoomScale="94" zoomScaleNormal="91" topLeftCell="A23" workbookViewId="0">
      <selection activeCell="A2" sqref="A2:I77"/>
    </sheetView>
  </sheetViews>
  <sheetFormatPr defaultColWidth="9" defaultRowHeight="14.5"/>
  <cols>
    <col min="1" max="1" width="6.21818181818182" style="1" customWidth="1"/>
    <col min="2" max="2" width="11.7818181818182" style="1" customWidth="1"/>
    <col min="3" max="3" width="34.4454545454545" style="1" customWidth="1"/>
    <col min="4" max="4" width="7.78181818181818" style="1" customWidth="1"/>
    <col min="5" max="5" width="19.7818181818182" style="2" customWidth="1"/>
    <col min="6" max="6" width="17.4454545454545" style="3" customWidth="1"/>
    <col min="7" max="7" width="20.1090909090909" style="2" customWidth="1"/>
    <col min="8" max="8" width="17.2181818181818" style="3" customWidth="1"/>
    <col min="9" max="9" width="16.5545454545455" style="2" customWidth="1"/>
    <col min="10" max="10" width="8.89090909090909" style="6"/>
    <col min="11" max="12" width="13" style="6" customWidth="1"/>
    <col min="13" max="16384" width="8.89090909090909" style="6"/>
  </cols>
  <sheetData>
    <row r="2" ht="39" customHeight="1" spans="1:9">
      <c r="A2" s="7" t="s">
        <v>6475</v>
      </c>
      <c r="B2" s="7"/>
      <c r="C2" s="7"/>
      <c r="D2" s="7"/>
      <c r="E2" s="7"/>
      <c r="F2" s="7"/>
      <c r="G2" s="7"/>
      <c r="H2" s="7"/>
      <c r="I2" s="7"/>
    </row>
    <row r="3" ht="39" customHeight="1" spans="1:9">
      <c r="A3" s="8" t="s">
        <v>1</v>
      </c>
      <c r="B3" s="8"/>
      <c r="C3" s="8"/>
      <c r="D3" s="8"/>
      <c r="E3" s="8"/>
      <c r="F3" s="8"/>
      <c r="G3" s="8"/>
      <c r="H3" s="8"/>
      <c r="I3" s="8"/>
    </row>
    <row r="4" ht="21" customHeight="1" spans="1:9">
      <c r="A4" s="9" t="s">
        <v>240</v>
      </c>
      <c r="B4" s="9"/>
      <c r="C4" s="9"/>
      <c r="D4" s="9"/>
      <c r="E4" s="10"/>
      <c r="F4" s="11"/>
      <c r="G4" s="12" t="s">
        <v>241</v>
      </c>
      <c r="H4" s="13"/>
      <c r="I4" s="15"/>
    </row>
    <row r="5" ht="14.75" spans="1:9">
      <c r="A5" s="14" t="s">
        <v>242</v>
      </c>
      <c r="B5" s="14"/>
      <c r="C5" s="14"/>
      <c r="G5" s="15" t="s">
        <v>243</v>
      </c>
      <c r="H5" s="16"/>
      <c r="I5" s="61"/>
    </row>
    <row r="6" spans="1:9">
      <c r="A6" s="17" t="s">
        <v>244</v>
      </c>
      <c r="B6" s="18" t="s">
        <v>245</v>
      </c>
      <c r="C6" s="19" t="s">
        <v>8</v>
      </c>
      <c r="D6" s="18" t="s">
        <v>9</v>
      </c>
      <c r="E6" s="20" t="s">
        <v>246</v>
      </c>
      <c r="F6" s="21" t="s">
        <v>247</v>
      </c>
      <c r="G6" s="20" t="s">
        <v>248</v>
      </c>
      <c r="H6" s="21" t="s">
        <v>249</v>
      </c>
      <c r="I6" s="62" t="s">
        <v>250</v>
      </c>
    </row>
    <row r="7" ht="14.4" customHeight="1" spans="1:9">
      <c r="A7" s="22" t="s">
        <v>251</v>
      </c>
      <c r="B7" s="23"/>
      <c r="C7" s="23"/>
      <c r="D7" s="23"/>
      <c r="E7" s="23"/>
      <c r="F7" s="23"/>
      <c r="G7" s="23"/>
      <c r="H7" s="23"/>
      <c r="I7" s="66">
        <f>SUM(I8:I23)</f>
        <v>0</v>
      </c>
    </row>
    <row r="8" ht="40.2" customHeight="1" spans="1:11">
      <c r="A8" s="24" t="s">
        <v>252</v>
      </c>
      <c r="B8" s="25" t="s">
        <v>14</v>
      </c>
      <c r="C8" s="26" t="s">
        <v>15</v>
      </c>
      <c r="D8" s="24" t="s">
        <v>16</v>
      </c>
      <c r="E8" s="27"/>
      <c r="F8" s="28">
        <f>'MEMORIAL DESCRITIVO'!E9</f>
        <v>1438.1124</v>
      </c>
      <c r="G8" s="29"/>
      <c r="H8" s="28">
        <f>F8*12</f>
        <v>17257.3488</v>
      </c>
      <c r="I8" s="29">
        <f>ROUND(G8*H8,2)</f>
        <v>0</v>
      </c>
      <c r="K8" s="74"/>
    </row>
    <row r="9" ht="40.2" customHeight="1" spans="1:9">
      <c r="A9" s="30" t="s">
        <v>18</v>
      </c>
      <c r="B9" s="31" t="s">
        <v>19</v>
      </c>
      <c r="C9" s="32" t="s">
        <v>20</v>
      </c>
      <c r="D9" s="30" t="s">
        <v>16</v>
      </c>
      <c r="E9" s="33"/>
      <c r="F9" s="34">
        <f>'MEMORIAL DESCRITIVO'!E10</f>
        <v>12943.0116</v>
      </c>
      <c r="G9" s="29"/>
      <c r="H9" s="28">
        <f>F9*12</f>
        <v>155316.1392</v>
      </c>
      <c r="I9" s="29">
        <f t="shared" ref="I9:I23" si="0">ROUND(G9*H9,2)</f>
        <v>0</v>
      </c>
    </row>
    <row r="10" ht="40.2" customHeight="1" spans="1:11">
      <c r="A10" s="30" t="s">
        <v>22</v>
      </c>
      <c r="B10" s="31" t="s">
        <v>23</v>
      </c>
      <c r="C10" s="32" t="s">
        <v>24</v>
      </c>
      <c r="D10" s="30" t="s">
        <v>16</v>
      </c>
      <c r="E10" s="33"/>
      <c r="F10" s="34">
        <f>'PONTOS DE ATENDIMENTO'!D33*30%</f>
        <v>7190.562</v>
      </c>
      <c r="G10" s="29"/>
      <c r="H10" s="28">
        <f>F10*12</f>
        <v>86286.744</v>
      </c>
      <c r="I10" s="29">
        <f t="shared" si="0"/>
        <v>0</v>
      </c>
      <c r="K10" s="74"/>
    </row>
    <row r="11" ht="24" spans="1:9">
      <c r="A11" s="137" t="s">
        <v>26</v>
      </c>
      <c r="B11" s="31" t="s">
        <v>27</v>
      </c>
      <c r="C11" s="32" t="s">
        <v>28</v>
      </c>
      <c r="D11" s="137" t="s">
        <v>16</v>
      </c>
      <c r="E11" s="47"/>
      <c r="F11" s="34">
        <f>(F8+F9+F10)</f>
        <v>21571.686</v>
      </c>
      <c r="G11" s="33"/>
      <c r="H11" s="34">
        <f>F11*12</f>
        <v>258860.232</v>
      </c>
      <c r="I11" s="29">
        <f t="shared" si="0"/>
        <v>0</v>
      </c>
    </row>
    <row r="12" ht="48" spans="1:9">
      <c r="A12" s="30" t="s">
        <v>30</v>
      </c>
      <c r="B12" s="48" t="s">
        <v>31</v>
      </c>
      <c r="C12" s="26" t="s">
        <v>32</v>
      </c>
      <c r="D12" s="30" t="s">
        <v>33</v>
      </c>
      <c r="E12" s="33"/>
      <c r="F12" s="34">
        <f>ROUND(('PONTOS DE ATENDIMENTO'!D35*15%)/(3*3)/4,0)</f>
        <v>10</v>
      </c>
      <c r="G12" s="33"/>
      <c r="H12" s="34">
        <f>F12*12</f>
        <v>120</v>
      </c>
      <c r="I12" s="29">
        <f t="shared" si="0"/>
        <v>0</v>
      </c>
    </row>
    <row r="13" ht="36" spans="1:9">
      <c r="A13" s="30" t="s">
        <v>35</v>
      </c>
      <c r="B13" s="48" t="s">
        <v>36</v>
      </c>
      <c r="C13" s="26" t="s">
        <v>37</v>
      </c>
      <c r="D13" s="30" t="s">
        <v>33</v>
      </c>
      <c r="E13" s="29"/>
      <c r="F13" s="34">
        <f>F12</f>
        <v>10</v>
      </c>
      <c r="G13" s="33"/>
      <c r="H13" s="34">
        <f t="shared" ref="H13:H23" si="1">F13*12</f>
        <v>120</v>
      </c>
      <c r="I13" s="29">
        <f t="shared" si="0"/>
        <v>0</v>
      </c>
    </row>
    <row r="14" ht="36" spans="1:9">
      <c r="A14" s="30" t="s">
        <v>38</v>
      </c>
      <c r="B14" s="48" t="s">
        <v>39</v>
      </c>
      <c r="C14" s="26" t="s">
        <v>40</v>
      </c>
      <c r="D14" s="30" t="s">
        <v>33</v>
      </c>
      <c r="E14" s="33"/>
      <c r="F14" s="34">
        <f t="shared" ref="F14:F16" si="2">F13</f>
        <v>10</v>
      </c>
      <c r="G14" s="33"/>
      <c r="H14" s="34">
        <f t="shared" si="1"/>
        <v>120</v>
      </c>
      <c r="I14" s="29">
        <f t="shared" si="0"/>
        <v>0</v>
      </c>
    </row>
    <row r="15" ht="24" spans="1:9">
      <c r="A15" s="30" t="s">
        <v>41</v>
      </c>
      <c r="B15" s="31" t="s">
        <v>42</v>
      </c>
      <c r="C15" s="32" t="s">
        <v>43</v>
      </c>
      <c r="D15" s="30" t="s">
        <v>33</v>
      </c>
      <c r="E15" s="33"/>
      <c r="F15" s="34">
        <f t="shared" si="2"/>
        <v>10</v>
      </c>
      <c r="G15" s="33"/>
      <c r="H15" s="34">
        <f t="shared" si="1"/>
        <v>120</v>
      </c>
      <c r="I15" s="29">
        <f t="shared" si="0"/>
        <v>0</v>
      </c>
    </row>
    <row r="16" ht="36" spans="1:9">
      <c r="A16" s="30" t="s">
        <v>44</v>
      </c>
      <c r="B16" s="30" t="s">
        <v>45</v>
      </c>
      <c r="C16" s="49" t="s">
        <v>46</v>
      </c>
      <c r="D16" s="30" t="s">
        <v>33</v>
      </c>
      <c r="E16" s="33"/>
      <c r="F16" s="34">
        <f t="shared" si="2"/>
        <v>10</v>
      </c>
      <c r="G16" s="33"/>
      <c r="H16" s="34">
        <f t="shared" si="1"/>
        <v>120</v>
      </c>
      <c r="I16" s="29">
        <f t="shared" si="0"/>
        <v>0</v>
      </c>
    </row>
    <row r="17" ht="36" spans="1:9">
      <c r="A17" s="30" t="s">
        <v>48</v>
      </c>
      <c r="B17" s="50" t="s">
        <v>49</v>
      </c>
      <c r="C17" s="49" t="s">
        <v>50</v>
      </c>
      <c r="D17" s="30" t="s">
        <v>33</v>
      </c>
      <c r="E17" s="33"/>
      <c r="F17" s="34">
        <f t="shared" ref="F17:F20" si="3">F16</f>
        <v>10</v>
      </c>
      <c r="G17" s="33"/>
      <c r="H17" s="34">
        <f t="shared" si="1"/>
        <v>120</v>
      </c>
      <c r="I17" s="29">
        <f t="shared" si="0"/>
        <v>0</v>
      </c>
    </row>
    <row r="18" ht="36" spans="1:9">
      <c r="A18" s="30" t="s">
        <v>51</v>
      </c>
      <c r="B18" s="50" t="s">
        <v>52</v>
      </c>
      <c r="C18" s="49" t="s">
        <v>53</v>
      </c>
      <c r="D18" s="30" t="s">
        <v>33</v>
      </c>
      <c r="E18" s="33"/>
      <c r="F18" s="34">
        <f t="shared" si="3"/>
        <v>10</v>
      </c>
      <c r="G18" s="33"/>
      <c r="H18" s="34">
        <f t="shared" si="1"/>
        <v>120</v>
      </c>
      <c r="I18" s="29">
        <f t="shared" si="0"/>
        <v>0</v>
      </c>
    </row>
    <row r="19" ht="48" spans="1:9">
      <c r="A19" s="30" t="s">
        <v>54</v>
      </c>
      <c r="B19" s="30" t="s">
        <v>55</v>
      </c>
      <c r="C19" s="49" t="s">
        <v>56</v>
      </c>
      <c r="D19" s="30" t="s">
        <v>33</v>
      </c>
      <c r="E19" s="33"/>
      <c r="F19" s="34">
        <f t="shared" si="3"/>
        <v>10</v>
      </c>
      <c r="G19" s="33"/>
      <c r="H19" s="34">
        <f t="shared" si="1"/>
        <v>120</v>
      </c>
      <c r="I19" s="29">
        <f t="shared" si="0"/>
        <v>0</v>
      </c>
    </row>
    <row r="20" ht="48" spans="1:9">
      <c r="A20" s="30" t="s">
        <v>57</v>
      </c>
      <c r="B20" s="50" t="s">
        <v>58</v>
      </c>
      <c r="C20" s="49" t="s">
        <v>59</v>
      </c>
      <c r="D20" s="30" t="s">
        <v>33</v>
      </c>
      <c r="E20" s="33"/>
      <c r="F20" s="34">
        <f t="shared" si="3"/>
        <v>10</v>
      </c>
      <c r="G20" s="33"/>
      <c r="H20" s="34">
        <f t="shared" si="1"/>
        <v>120</v>
      </c>
      <c r="I20" s="29">
        <f t="shared" si="0"/>
        <v>0</v>
      </c>
    </row>
    <row r="21" ht="24" spans="1:9">
      <c r="A21" s="30" t="s">
        <v>60</v>
      </c>
      <c r="B21" s="31" t="s">
        <v>61</v>
      </c>
      <c r="C21" s="54" t="s">
        <v>62</v>
      </c>
      <c r="D21" s="30" t="s">
        <v>63</v>
      </c>
      <c r="E21" s="51"/>
      <c r="F21" s="28">
        <f>(((F8+F9+F10)*0.01)+((F12+F13+F14+F15+F16+F17+F18+F19+F20)*0.05))*30</f>
        <v>6606.5058</v>
      </c>
      <c r="G21" s="33"/>
      <c r="H21" s="34">
        <f t="shared" si="1"/>
        <v>79278.0696</v>
      </c>
      <c r="I21" s="29">
        <f t="shared" si="0"/>
        <v>0</v>
      </c>
    </row>
    <row r="22" ht="24" spans="1:11">
      <c r="A22" s="30" t="s">
        <v>65</v>
      </c>
      <c r="B22" s="31" t="s">
        <v>66</v>
      </c>
      <c r="C22" s="32" t="s">
        <v>67</v>
      </c>
      <c r="D22" s="30" t="s">
        <v>68</v>
      </c>
      <c r="E22" s="51"/>
      <c r="F22" s="34">
        <f>F21/30</f>
        <v>220.21686</v>
      </c>
      <c r="G22" s="33"/>
      <c r="H22" s="34">
        <f t="shared" si="1"/>
        <v>2642.60232</v>
      </c>
      <c r="I22" s="29">
        <f t="shared" si="0"/>
        <v>0</v>
      </c>
      <c r="K22" s="6" t="s">
        <v>253</v>
      </c>
    </row>
    <row r="23" ht="36" spans="1:12">
      <c r="A23" s="30" t="s">
        <v>70</v>
      </c>
      <c r="B23" s="31" t="s">
        <v>71</v>
      </c>
      <c r="C23" s="32" t="s">
        <v>72</v>
      </c>
      <c r="D23" s="30" t="s">
        <v>73</v>
      </c>
      <c r="E23" s="33"/>
      <c r="F23" s="34">
        <f>('PONTOS DE ATENDIMENTO'!D33*4*2)/100</f>
        <v>1917.4832</v>
      </c>
      <c r="G23" s="33"/>
      <c r="H23" s="34">
        <f t="shared" si="1"/>
        <v>23009.7984</v>
      </c>
      <c r="I23" s="29">
        <f t="shared" si="0"/>
        <v>0</v>
      </c>
      <c r="K23" s="74"/>
      <c r="L23" s="74"/>
    </row>
    <row r="24" spans="1:9">
      <c r="A24" s="138" t="s">
        <v>75</v>
      </c>
      <c r="B24" s="138"/>
      <c r="C24" s="138"/>
      <c r="D24" s="138"/>
      <c r="E24" s="138"/>
      <c r="F24" s="138"/>
      <c r="G24" s="138"/>
      <c r="H24" s="139"/>
      <c r="I24" s="146">
        <f>SUM(I25:I56)</f>
        <v>0</v>
      </c>
    </row>
    <row r="25" ht="60" spans="1:9">
      <c r="A25" s="30" t="s">
        <v>76</v>
      </c>
      <c r="B25" s="31" t="s">
        <v>77</v>
      </c>
      <c r="C25" s="32" t="s">
        <v>78</v>
      </c>
      <c r="D25" s="30" t="s">
        <v>79</v>
      </c>
      <c r="E25" s="33"/>
      <c r="F25" s="34">
        <v>2</v>
      </c>
      <c r="G25" s="33"/>
      <c r="H25" s="34">
        <f t="shared" ref="H25:H56" si="4">F25*12</f>
        <v>24</v>
      </c>
      <c r="I25" s="33">
        <f>ROUND(G25*H25,2)</f>
        <v>0</v>
      </c>
    </row>
    <row r="26" ht="36" spans="1:9">
      <c r="A26" s="30" t="s">
        <v>81</v>
      </c>
      <c r="B26" s="31" t="s">
        <v>82</v>
      </c>
      <c r="C26" s="32" t="s">
        <v>83</v>
      </c>
      <c r="D26" s="30" t="s">
        <v>16</v>
      </c>
      <c r="E26" s="33"/>
      <c r="F26" s="34">
        <f>('PONTOS DE ATENDIMENTO'!D35*25%)+('PONTOS DE ATENDIMENTO'!D35*30%)+('PONTOS DE ATENDIMENTO'!D35*25%)+('PONTOS DE ATENDIMENTO'!D35*15%)+('PONTOS DE ATENDIMENTO'!D35*5%)</f>
        <v>2396.854</v>
      </c>
      <c r="G26" s="33"/>
      <c r="H26" s="34">
        <f t="shared" si="4"/>
        <v>28762.248</v>
      </c>
      <c r="I26" s="33">
        <f>ROUND(G26*H26,2)</f>
        <v>0</v>
      </c>
    </row>
    <row r="27" ht="36" spans="1:9">
      <c r="A27" s="30" t="s">
        <v>85</v>
      </c>
      <c r="B27" s="31" t="s">
        <v>86</v>
      </c>
      <c r="C27" s="32" t="s">
        <v>87</v>
      </c>
      <c r="D27" s="30" t="s">
        <v>88</v>
      </c>
      <c r="E27" s="34"/>
      <c r="F27" s="34">
        <f>(250*F26/1)/1000</f>
        <v>599.2135</v>
      </c>
      <c r="G27" s="33"/>
      <c r="H27" s="34">
        <f t="shared" si="4"/>
        <v>7190.562</v>
      </c>
      <c r="I27" s="33">
        <f>ROUND(G27*H27,2)</f>
        <v>0</v>
      </c>
    </row>
    <row r="28" ht="24" spans="1:9">
      <c r="A28" s="30" t="s">
        <v>90</v>
      </c>
      <c r="B28" s="31" t="s">
        <v>91</v>
      </c>
      <c r="C28" s="32" t="s">
        <v>92</v>
      </c>
      <c r="D28" s="30" t="s">
        <v>68</v>
      </c>
      <c r="E28" s="34"/>
      <c r="F28" s="52">
        <f>ROUND(F27/400,0)</f>
        <v>1</v>
      </c>
      <c r="G28" s="33"/>
      <c r="H28" s="34">
        <f t="shared" si="4"/>
        <v>12</v>
      </c>
      <c r="I28" s="33">
        <f t="shared" ref="I28:I32" si="5">ROUND(G28*H28,2)</f>
        <v>0</v>
      </c>
    </row>
    <row r="29" ht="36" spans="1:9">
      <c r="A29" s="30" t="s">
        <v>94</v>
      </c>
      <c r="B29" s="31" t="s">
        <v>95</v>
      </c>
      <c r="C29" s="32" t="s">
        <v>96</v>
      </c>
      <c r="D29" s="30" t="s">
        <v>16</v>
      </c>
      <c r="E29" s="33"/>
      <c r="F29" s="34">
        <f>F40+F50</f>
        <v>53</v>
      </c>
      <c r="G29" s="33"/>
      <c r="H29" s="34">
        <f t="shared" si="4"/>
        <v>636</v>
      </c>
      <c r="I29" s="33">
        <f t="shared" si="5"/>
        <v>0</v>
      </c>
    </row>
    <row r="30" ht="24" spans="1:9">
      <c r="A30" s="30" t="s">
        <v>98</v>
      </c>
      <c r="B30" s="31" t="s">
        <v>99</v>
      </c>
      <c r="C30" s="32" t="s">
        <v>100</v>
      </c>
      <c r="D30" s="30" t="s">
        <v>88</v>
      </c>
      <c r="E30" s="33"/>
      <c r="F30" s="34">
        <f>(((F40+F50))*10)/1000</f>
        <v>0.53</v>
      </c>
      <c r="G30" s="33"/>
      <c r="H30" s="34">
        <f t="shared" si="4"/>
        <v>6.36</v>
      </c>
      <c r="I30" s="33">
        <f t="shared" si="5"/>
        <v>0</v>
      </c>
    </row>
    <row r="31" ht="24" spans="1:9">
      <c r="A31" s="30" t="s">
        <v>102</v>
      </c>
      <c r="B31" s="31" t="s">
        <v>103</v>
      </c>
      <c r="C31" s="32" t="s">
        <v>104</v>
      </c>
      <c r="D31" s="30" t="s">
        <v>16</v>
      </c>
      <c r="E31" s="33"/>
      <c r="F31" s="34">
        <f>('PONTOS DE ATENDIMENTO'!D35*25%)</f>
        <v>599.2135</v>
      </c>
      <c r="G31" s="33"/>
      <c r="H31" s="34">
        <f t="shared" si="4"/>
        <v>7190.562</v>
      </c>
      <c r="I31" s="33">
        <f t="shared" si="5"/>
        <v>0</v>
      </c>
    </row>
    <row r="32" ht="36" spans="1:9">
      <c r="A32" s="30" t="s">
        <v>106</v>
      </c>
      <c r="B32" s="31" t="s">
        <v>254</v>
      </c>
      <c r="C32" s="32" t="s">
        <v>108</v>
      </c>
      <c r="D32" s="30" t="s">
        <v>109</v>
      </c>
      <c r="E32" s="33"/>
      <c r="F32" s="34">
        <f>TRUNC('PONTOS DE ATENDIMENTO'!D35*30%*6,0)</f>
        <v>4314</v>
      </c>
      <c r="G32" s="33"/>
      <c r="H32" s="34">
        <f t="shared" si="4"/>
        <v>51768</v>
      </c>
      <c r="I32" s="33">
        <f t="shared" si="5"/>
        <v>0</v>
      </c>
    </row>
    <row r="33" ht="24" spans="1:9">
      <c r="A33" s="30" t="s">
        <v>111</v>
      </c>
      <c r="B33" s="31" t="s">
        <v>112</v>
      </c>
      <c r="C33" s="32" t="s">
        <v>113</v>
      </c>
      <c r="D33" s="30" t="s">
        <v>109</v>
      </c>
      <c r="E33" s="33"/>
      <c r="F33" s="34">
        <f>F32/2</f>
        <v>2157</v>
      </c>
      <c r="G33" s="33"/>
      <c r="H33" s="34">
        <f t="shared" si="4"/>
        <v>25884</v>
      </c>
      <c r="I33" s="33">
        <f t="shared" ref="I33:I40" si="6">ROUND(G33*H33,2)</f>
        <v>0</v>
      </c>
    </row>
    <row r="34" ht="24" spans="1:9">
      <c r="A34" s="30" t="s">
        <v>115</v>
      </c>
      <c r="B34" s="31" t="s">
        <v>116</v>
      </c>
      <c r="C34" s="32" t="s">
        <v>117</v>
      </c>
      <c r="D34" s="30" t="s">
        <v>109</v>
      </c>
      <c r="E34" s="33"/>
      <c r="F34" s="34">
        <f>F32/2</f>
        <v>2157</v>
      </c>
      <c r="G34" s="33"/>
      <c r="H34" s="34">
        <f t="shared" si="4"/>
        <v>25884</v>
      </c>
      <c r="I34" s="33">
        <f t="shared" si="6"/>
        <v>0</v>
      </c>
    </row>
    <row r="35" ht="24" spans="1:9">
      <c r="A35" s="30" t="s">
        <v>118</v>
      </c>
      <c r="B35" s="31" t="s">
        <v>119</v>
      </c>
      <c r="C35" s="32" t="s">
        <v>120</v>
      </c>
      <c r="D35" s="30" t="s">
        <v>16</v>
      </c>
      <c r="E35" s="33"/>
      <c r="F35" s="34">
        <f>'PONTOS DE ATENDIMENTO'!D35*25%</f>
        <v>599.2135</v>
      </c>
      <c r="G35" s="33"/>
      <c r="H35" s="34">
        <f t="shared" si="4"/>
        <v>7190.562</v>
      </c>
      <c r="I35" s="33">
        <f t="shared" si="6"/>
        <v>0</v>
      </c>
    </row>
    <row r="36" ht="24" spans="1:9">
      <c r="A36" s="30" t="s">
        <v>122</v>
      </c>
      <c r="B36" s="31" t="s">
        <v>123</v>
      </c>
      <c r="C36" s="32" t="s">
        <v>124</v>
      </c>
      <c r="D36" s="30" t="s">
        <v>16</v>
      </c>
      <c r="E36" s="33"/>
      <c r="F36" s="34">
        <f>F35/4</f>
        <v>149.803375</v>
      </c>
      <c r="G36" s="33"/>
      <c r="H36" s="34">
        <f t="shared" si="4"/>
        <v>1797.6405</v>
      </c>
      <c r="I36" s="33">
        <f t="shared" si="6"/>
        <v>0</v>
      </c>
    </row>
    <row r="37" ht="24" spans="1:9">
      <c r="A37" s="30" t="s">
        <v>126</v>
      </c>
      <c r="B37" s="31" t="s">
        <v>127</v>
      </c>
      <c r="C37" s="32" t="s">
        <v>128</v>
      </c>
      <c r="D37" s="30" t="s">
        <v>16</v>
      </c>
      <c r="E37" s="33"/>
      <c r="F37" s="34">
        <f>F36</f>
        <v>149.803375</v>
      </c>
      <c r="G37" s="33"/>
      <c r="H37" s="34">
        <f t="shared" si="4"/>
        <v>1797.6405</v>
      </c>
      <c r="I37" s="33">
        <f t="shared" si="6"/>
        <v>0</v>
      </c>
    </row>
    <row r="38" ht="24" spans="1:9">
      <c r="A38" s="30" t="s">
        <v>129</v>
      </c>
      <c r="B38" s="31" t="s">
        <v>130</v>
      </c>
      <c r="C38" s="32" t="s">
        <v>131</v>
      </c>
      <c r="D38" s="30" t="s">
        <v>16</v>
      </c>
      <c r="E38" s="33"/>
      <c r="F38" s="34">
        <f>F37</f>
        <v>149.803375</v>
      </c>
      <c r="G38" s="33"/>
      <c r="H38" s="34">
        <f t="shared" si="4"/>
        <v>1797.6405</v>
      </c>
      <c r="I38" s="33">
        <f t="shared" si="6"/>
        <v>0</v>
      </c>
    </row>
    <row r="39" ht="24" spans="1:9">
      <c r="A39" s="30" t="s">
        <v>132</v>
      </c>
      <c r="B39" s="31" t="s">
        <v>133</v>
      </c>
      <c r="C39" s="32" t="s">
        <v>134</v>
      </c>
      <c r="D39" s="30" t="s">
        <v>16</v>
      </c>
      <c r="E39" s="33"/>
      <c r="F39" s="34">
        <f>F38</f>
        <v>149.803375</v>
      </c>
      <c r="G39" s="33"/>
      <c r="H39" s="34">
        <f t="shared" si="4"/>
        <v>1797.6405</v>
      </c>
      <c r="I39" s="33">
        <f t="shared" si="6"/>
        <v>0</v>
      </c>
    </row>
    <row r="40" ht="36" spans="1:9">
      <c r="A40" s="30" t="s">
        <v>135</v>
      </c>
      <c r="B40" s="31" t="s">
        <v>136</v>
      </c>
      <c r="C40" s="53" t="s">
        <v>137</v>
      </c>
      <c r="D40" s="30" t="s">
        <v>109</v>
      </c>
      <c r="E40" s="33"/>
      <c r="F40" s="34">
        <f>ROUND('PONTOS DE ATENDIMENTO'!D35*15%/(3*3),0)</f>
        <v>40</v>
      </c>
      <c r="G40" s="33"/>
      <c r="H40" s="34">
        <f t="shared" si="4"/>
        <v>480</v>
      </c>
      <c r="I40" s="33">
        <f t="shared" si="6"/>
        <v>0</v>
      </c>
    </row>
    <row r="41" ht="24" spans="1:9">
      <c r="A41" s="30" t="s">
        <v>139</v>
      </c>
      <c r="B41" s="31" t="s">
        <v>140</v>
      </c>
      <c r="C41" s="32" t="s">
        <v>141</v>
      </c>
      <c r="D41" s="30" t="s">
        <v>109</v>
      </c>
      <c r="E41" s="33"/>
      <c r="F41" s="34">
        <f>F40/10</f>
        <v>4</v>
      </c>
      <c r="G41" s="33"/>
      <c r="H41" s="34">
        <f t="shared" si="4"/>
        <v>48</v>
      </c>
      <c r="I41" s="33">
        <f t="shared" ref="I41:I50" si="7">ROUND(G41*H41,2)</f>
        <v>0</v>
      </c>
    </row>
    <row r="42" ht="36" spans="1:9">
      <c r="A42" s="30" t="s">
        <v>143</v>
      </c>
      <c r="B42" s="31" t="s">
        <v>144</v>
      </c>
      <c r="C42" s="32" t="s">
        <v>145</v>
      </c>
      <c r="D42" s="30" t="s">
        <v>109</v>
      </c>
      <c r="E42" s="33"/>
      <c r="F42" s="34">
        <f>F41</f>
        <v>4</v>
      </c>
      <c r="G42" s="33"/>
      <c r="H42" s="34">
        <f t="shared" si="4"/>
        <v>48</v>
      </c>
      <c r="I42" s="33">
        <f t="shared" si="7"/>
        <v>0</v>
      </c>
    </row>
    <row r="43" ht="24" spans="1:9">
      <c r="A43" s="30" t="s">
        <v>146</v>
      </c>
      <c r="B43" s="31" t="s">
        <v>147</v>
      </c>
      <c r="C43" s="32" t="s">
        <v>148</v>
      </c>
      <c r="D43" s="30" t="s">
        <v>109</v>
      </c>
      <c r="E43" s="33"/>
      <c r="F43" s="34">
        <f>F42</f>
        <v>4</v>
      </c>
      <c r="G43" s="33"/>
      <c r="H43" s="34">
        <f t="shared" si="4"/>
        <v>48</v>
      </c>
      <c r="I43" s="33">
        <f t="shared" si="7"/>
        <v>0</v>
      </c>
    </row>
    <row r="44" ht="24" spans="1:9">
      <c r="A44" s="30" t="s">
        <v>150</v>
      </c>
      <c r="B44" s="31" t="s">
        <v>151</v>
      </c>
      <c r="C44" s="32" t="s">
        <v>152</v>
      </c>
      <c r="D44" s="30" t="s">
        <v>109</v>
      </c>
      <c r="E44" s="33"/>
      <c r="F44" s="34">
        <f>F43</f>
        <v>4</v>
      </c>
      <c r="G44" s="33"/>
      <c r="H44" s="34">
        <f t="shared" si="4"/>
        <v>48</v>
      </c>
      <c r="I44" s="33">
        <f t="shared" si="7"/>
        <v>0</v>
      </c>
    </row>
    <row r="45" ht="24" spans="1:9">
      <c r="A45" s="30" t="s">
        <v>154</v>
      </c>
      <c r="B45" s="31" t="s">
        <v>155</v>
      </c>
      <c r="C45" s="32" t="s">
        <v>156</v>
      </c>
      <c r="D45" s="30" t="s">
        <v>109</v>
      </c>
      <c r="E45" s="33"/>
      <c r="F45" s="34">
        <f>F44</f>
        <v>4</v>
      </c>
      <c r="G45" s="33"/>
      <c r="H45" s="34">
        <f t="shared" si="4"/>
        <v>48</v>
      </c>
      <c r="I45" s="33">
        <f t="shared" si="7"/>
        <v>0</v>
      </c>
    </row>
    <row r="46" ht="24" spans="1:9">
      <c r="A46" s="30" t="s">
        <v>158</v>
      </c>
      <c r="B46" s="31" t="s">
        <v>159</v>
      </c>
      <c r="C46" s="32" t="s">
        <v>160</v>
      </c>
      <c r="D46" s="30" t="s">
        <v>109</v>
      </c>
      <c r="E46" s="33"/>
      <c r="F46" s="34">
        <f>F45</f>
        <v>4</v>
      </c>
      <c r="G46" s="33"/>
      <c r="H46" s="34">
        <f t="shared" si="4"/>
        <v>48</v>
      </c>
      <c r="I46" s="33">
        <f t="shared" si="7"/>
        <v>0</v>
      </c>
    </row>
    <row r="47" ht="24" spans="1:9">
      <c r="A47" s="30" t="s">
        <v>162</v>
      </c>
      <c r="B47" s="31" t="s">
        <v>163</v>
      </c>
      <c r="C47" s="32" t="s">
        <v>164</v>
      </c>
      <c r="D47" s="30" t="s">
        <v>109</v>
      </c>
      <c r="E47" s="33"/>
      <c r="F47" s="34">
        <v>6</v>
      </c>
      <c r="G47" s="33"/>
      <c r="H47" s="34">
        <f t="shared" si="4"/>
        <v>72</v>
      </c>
      <c r="I47" s="33">
        <f t="shared" si="7"/>
        <v>0</v>
      </c>
    </row>
    <row r="48" ht="24" spans="1:9">
      <c r="A48" s="30" t="s">
        <v>166</v>
      </c>
      <c r="B48" s="31" t="s">
        <v>167</v>
      </c>
      <c r="C48" s="32" t="s">
        <v>168</v>
      </c>
      <c r="D48" s="30" t="s">
        <v>109</v>
      </c>
      <c r="E48" s="33"/>
      <c r="F48" s="34">
        <v>5</v>
      </c>
      <c r="G48" s="33"/>
      <c r="H48" s="34">
        <f t="shared" si="4"/>
        <v>60</v>
      </c>
      <c r="I48" s="33">
        <f t="shared" si="7"/>
        <v>0</v>
      </c>
    </row>
    <row r="49" ht="24" spans="1:9">
      <c r="A49" s="30" t="s">
        <v>170</v>
      </c>
      <c r="B49" s="31" t="s">
        <v>171</v>
      </c>
      <c r="C49" s="32" t="s">
        <v>172</v>
      </c>
      <c r="D49" s="30" t="s">
        <v>109</v>
      </c>
      <c r="E49" s="33"/>
      <c r="F49" s="34">
        <v>5</v>
      </c>
      <c r="G49" s="33"/>
      <c r="H49" s="34">
        <f t="shared" si="4"/>
        <v>60</v>
      </c>
      <c r="I49" s="33">
        <f t="shared" si="7"/>
        <v>0</v>
      </c>
    </row>
    <row r="50" ht="36" spans="1:9">
      <c r="A50" s="30" t="s">
        <v>174</v>
      </c>
      <c r="B50" s="31" t="s">
        <v>175</v>
      </c>
      <c r="C50" s="32" t="s">
        <v>176</v>
      </c>
      <c r="D50" s="30" t="s">
        <v>109</v>
      </c>
      <c r="E50" s="33"/>
      <c r="F50" s="34">
        <f>ROUND('PONTOS DE ATENDIMENTO'!D35*5%/(3*3),0)</f>
        <v>13</v>
      </c>
      <c r="G50" s="33"/>
      <c r="H50" s="34">
        <f t="shared" si="4"/>
        <v>156</v>
      </c>
      <c r="I50" s="33">
        <f t="shared" si="7"/>
        <v>0</v>
      </c>
    </row>
    <row r="51" ht="24" spans="1:9">
      <c r="A51" s="30" t="s">
        <v>178</v>
      </c>
      <c r="B51" s="31" t="s">
        <v>179</v>
      </c>
      <c r="C51" s="32" t="s">
        <v>180</v>
      </c>
      <c r="D51" s="30" t="s">
        <v>109</v>
      </c>
      <c r="E51" s="33"/>
      <c r="F51" s="34">
        <v>7</v>
      </c>
      <c r="G51" s="33"/>
      <c r="H51" s="34">
        <f t="shared" si="4"/>
        <v>84</v>
      </c>
      <c r="I51" s="33">
        <f t="shared" ref="I51:I56" si="8">ROUND(G51*H51,2)</f>
        <v>0</v>
      </c>
    </row>
    <row r="52" ht="24" spans="1:9">
      <c r="A52" s="30" t="s">
        <v>182</v>
      </c>
      <c r="B52" s="31" t="s">
        <v>183</v>
      </c>
      <c r="C52" s="32" t="s">
        <v>184</v>
      </c>
      <c r="D52" s="30" t="s">
        <v>109</v>
      </c>
      <c r="E52" s="33"/>
      <c r="F52" s="34">
        <v>6</v>
      </c>
      <c r="G52" s="33"/>
      <c r="H52" s="34">
        <f t="shared" si="4"/>
        <v>72</v>
      </c>
      <c r="I52" s="33">
        <f t="shared" si="8"/>
        <v>0</v>
      </c>
    </row>
    <row r="53" ht="24" spans="1:9">
      <c r="A53" s="30" t="s">
        <v>186</v>
      </c>
      <c r="B53" s="31" t="s">
        <v>187</v>
      </c>
      <c r="C53" s="32" t="s">
        <v>188</v>
      </c>
      <c r="D53" s="30" t="s">
        <v>109</v>
      </c>
      <c r="E53" s="33"/>
      <c r="F53" s="34">
        <f>F40+F50</f>
        <v>53</v>
      </c>
      <c r="G53" s="33"/>
      <c r="H53" s="34">
        <f t="shared" si="4"/>
        <v>636</v>
      </c>
      <c r="I53" s="33">
        <f t="shared" si="8"/>
        <v>0</v>
      </c>
    </row>
    <row r="54" ht="36" spans="1:9">
      <c r="A54" s="30" t="s">
        <v>190</v>
      </c>
      <c r="B54" s="31" t="s">
        <v>191</v>
      </c>
      <c r="C54" s="32" t="s">
        <v>192</v>
      </c>
      <c r="D54" s="30" t="s">
        <v>109</v>
      </c>
      <c r="E54" s="33"/>
      <c r="F54" s="34">
        <f>F53</f>
        <v>53</v>
      </c>
      <c r="G54" s="33"/>
      <c r="H54" s="34">
        <f t="shared" si="4"/>
        <v>636</v>
      </c>
      <c r="I54" s="33">
        <f t="shared" si="8"/>
        <v>0</v>
      </c>
    </row>
    <row r="55" ht="24" spans="1:9">
      <c r="A55" s="30" t="s">
        <v>194</v>
      </c>
      <c r="B55" s="31" t="s">
        <v>61</v>
      </c>
      <c r="C55" s="54" t="s">
        <v>62</v>
      </c>
      <c r="D55" s="30" t="s">
        <v>63</v>
      </c>
      <c r="E55" s="33"/>
      <c r="F55" s="34">
        <f>F26*0.05*30</f>
        <v>3595.281</v>
      </c>
      <c r="G55" s="33"/>
      <c r="H55" s="34">
        <f t="shared" si="4"/>
        <v>43143.372</v>
      </c>
      <c r="I55" s="33">
        <f t="shared" si="8"/>
        <v>0</v>
      </c>
    </row>
    <row r="56" ht="24" spans="1:9">
      <c r="A56" s="30" t="s">
        <v>196</v>
      </c>
      <c r="B56" s="31" t="s">
        <v>66</v>
      </c>
      <c r="C56" s="32" t="s">
        <v>67</v>
      </c>
      <c r="D56" s="30" t="s">
        <v>68</v>
      </c>
      <c r="E56" s="33"/>
      <c r="F56" s="34">
        <f>F55/30</f>
        <v>119.8427</v>
      </c>
      <c r="G56" s="33"/>
      <c r="H56" s="34">
        <f t="shared" si="4"/>
        <v>1438.1124</v>
      </c>
      <c r="I56" s="33">
        <f t="shared" si="8"/>
        <v>0</v>
      </c>
    </row>
    <row r="57" spans="1:9">
      <c r="A57" s="140" t="s">
        <v>198</v>
      </c>
      <c r="B57" s="140"/>
      <c r="C57" s="140"/>
      <c r="D57" s="140"/>
      <c r="E57" s="140"/>
      <c r="F57" s="140"/>
      <c r="G57" s="140"/>
      <c r="H57" s="141"/>
      <c r="I57" s="147">
        <f>SUM(I59:I67)</f>
        <v>0</v>
      </c>
    </row>
    <row r="58" spans="1:9">
      <c r="A58" s="81" t="s">
        <v>199</v>
      </c>
      <c r="B58" s="81"/>
      <c r="C58" s="81" t="s">
        <v>200</v>
      </c>
      <c r="D58" s="81" t="s">
        <v>109</v>
      </c>
      <c r="E58" s="142">
        <v>100</v>
      </c>
      <c r="F58" s="143"/>
      <c r="G58" s="144"/>
      <c r="H58" s="145"/>
      <c r="I58" s="148">
        <f>SUM(I59:I66)</f>
        <v>0</v>
      </c>
    </row>
    <row r="59" ht="24" spans="1:9">
      <c r="A59" s="81" t="s">
        <v>201</v>
      </c>
      <c r="B59" s="30" t="s">
        <v>202</v>
      </c>
      <c r="C59" s="32" t="s">
        <v>203</v>
      </c>
      <c r="D59" s="30" t="s">
        <v>204</v>
      </c>
      <c r="E59" s="33"/>
      <c r="F59" s="34">
        <v>2</v>
      </c>
      <c r="G59" s="33"/>
      <c r="H59" s="34">
        <v>24</v>
      </c>
      <c r="I59" s="33">
        <f>ROUND(H59*G59,2)</f>
        <v>0</v>
      </c>
    </row>
    <row r="60" spans="1:9">
      <c r="A60" s="81" t="s">
        <v>206</v>
      </c>
      <c r="B60" s="30" t="s">
        <v>207</v>
      </c>
      <c r="C60" s="59" t="s">
        <v>208</v>
      </c>
      <c r="D60" s="30" t="s">
        <v>204</v>
      </c>
      <c r="E60" s="33"/>
      <c r="F60" s="34">
        <v>2</v>
      </c>
      <c r="G60" s="33"/>
      <c r="H60" s="34">
        <f>F60</f>
        <v>2</v>
      </c>
      <c r="I60" s="33">
        <f t="shared" ref="I60:I67" si="9">ROUND(H60*G60,2)</f>
        <v>0</v>
      </c>
    </row>
    <row r="61" spans="1:9">
      <c r="A61" s="81" t="s">
        <v>210</v>
      </c>
      <c r="B61" s="30" t="s">
        <v>211</v>
      </c>
      <c r="C61" s="59" t="s">
        <v>212</v>
      </c>
      <c r="D61" s="30" t="s">
        <v>109</v>
      </c>
      <c r="E61" s="33"/>
      <c r="F61" s="34">
        <v>2</v>
      </c>
      <c r="G61" s="33"/>
      <c r="H61" s="34">
        <f>F61</f>
        <v>2</v>
      </c>
      <c r="I61" s="33">
        <f t="shared" si="9"/>
        <v>0</v>
      </c>
    </row>
    <row r="62" ht="24" spans="1:9">
      <c r="A62" s="81" t="s">
        <v>214</v>
      </c>
      <c r="B62" s="30" t="s">
        <v>215</v>
      </c>
      <c r="C62" s="32" t="s">
        <v>216</v>
      </c>
      <c r="D62" s="30" t="s">
        <v>204</v>
      </c>
      <c r="E62" s="33"/>
      <c r="F62" s="34">
        <v>1</v>
      </c>
      <c r="G62" s="33"/>
      <c r="H62" s="34">
        <v>12</v>
      </c>
      <c r="I62" s="33">
        <f t="shared" si="9"/>
        <v>0</v>
      </c>
    </row>
    <row r="63" ht="24" spans="1:9">
      <c r="A63" s="81" t="s">
        <v>218</v>
      </c>
      <c r="B63" s="31" t="s">
        <v>219</v>
      </c>
      <c r="C63" s="32" t="s">
        <v>220</v>
      </c>
      <c r="D63" s="30" t="s">
        <v>204</v>
      </c>
      <c r="E63" s="33"/>
      <c r="F63" s="34">
        <v>2</v>
      </c>
      <c r="G63" s="33"/>
      <c r="H63" s="34">
        <v>24</v>
      </c>
      <c r="I63" s="33">
        <f t="shared" si="9"/>
        <v>0</v>
      </c>
    </row>
    <row r="64" ht="24" spans="1:9">
      <c r="A64" s="81" t="s">
        <v>222</v>
      </c>
      <c r="B64" s="31" t="s">
        <v>223</v>
      </c>
      <c r="C64" s="32" t="s">
        <v>224</v>
      </c>
      <c r="D64" s="30" t="s">
        <v>204</v>
      </c>
      <c r="E64" s="33"/>
      <c r="F64" s="34">
        <v>1</v>
      </c>
      <c r="G64" s="33"/>
      <c r="H64" s="34">
        <v>12</v>
      </c>
      <c r="I64" s="33">
        <f t="shared" si="9"/>
        <v>0</v>
      </c>
    </row>
    <row r="65" ht="24" spans="1:9">
      <c r="A65" s="81" t="s">
        <v>226</v>
      </c>
      <c r="B65" s="31" t="s">
        <v>227</v>
      </c>
      <c r="C65" s="32" t="s">
        <v>228</v>
      </c>
      <c r="D65" s="30" t="s">
        <v>204</v>
      </c>
      <c r="E65" s="33"/>
      <c r="F65" s="34">
        <v>1</v>
      </c>
      <c r="G65" s="33"/>
      <c r="H65" s="34">
        <v>12</v>
      </c>
      <c r="I65" s="33">
        <f t="shared" si="9"/>
        <v>0</v>
      </c>
    </row>
    <row r="66" ht="24" spans="1:9">
      <c r="A66" s="81" t="s">
        <v>230</v>
      </c>
      <c r="B66" s="31" t="s">
        <v>231</v>
      </c>
      <c r="C66" s="32" t="s">
        <v>232</v>
      </c>
      <c r="D66" s="30" t="s">
        <v>109</v>
      </c>
      <c r="E66" s="33"/>
      <c r="F66" s="34">
        <v>2</v>
      </c>
      <c r="G66" s="33"/>
      <c r="H66" s="34">
        <v>24</v>
      </c>
      <c r="I66" s="33">
        <f t="shared" si="9"/>
        <v>0</v>
      </c>
    </row>
    <row r="67" ht="24" spans="1:9">
      <c r="A67" s="81" t="s">
        <v>234</v>
      </c>
      <c r="B67" s="31" t="s">
        <v>235</v>
      </c>
      <c r="C67" s="32" t="s">
        <v>236</v>
      </c>
      <c r="D67" s="30" t="s">
        <v>109</v>
      </c>
      <c r="E67" s="33"/>
      <c r="F67" s="34">
        <f>60*4.15</f>
        <v>249</v>
      </c>
      <c r="G67" s="33"/>
      <c r="H67" s="34">
        <f>F67*12</f>
        <v>2988</v>
      </c>
      <c r="I67" s="33">
        <f t="shared" si="9"/>
        <v>0</v>
      </c>
    </row>
    <row r="68" spans="1:9">
      <c r="A68" s="82" t="s">
        <v>255</v>
      </c>
      <c r="B68" s="83"/>
      <c r="C68" s="83"/>
      <c r="D68" s="83"/>
      <c r="E68" s="83"/>
      <c r="F68" s="83"/>
      <c r="G68" s="83"/>
      <c r="H68" s="84"/>
      <c r="I68" s="87">
        <f>I57+I24+I7</f>
        <v>0</v>
      </c>
    </row>
    <row r="69" spans="1:9">
      <c r="A69" s="149" t="s">
        <v>6476</v>
      </c>
      <c r="B69" s="149"/>
      <c r="C69" s="149"/>
      <c r="D69" s="149"/>
      <c r="E69" s="150"/>
      <c r="F69" s="150"/>
      <c r="G69" s="150"/>
      <c r="H69" s="150"/>
      <c r="I69" s="158"/>
    </row>
    <row r="71" spans="1:9">
      <c r="A71" s="151" t="s">
        <v>6477</v>
      </c>
      <c r="B71" s="151"/>
      <c r="C71" s="151"/>
      <c r="D71" s="152"/>
      <c r="E71" s="153"/>
      <c r="F71" s="153"/>
      <c r="G71" s="153"/>
      <c r="H71" s="153"/>
      <c r="I71" s="156"/>
    </row>
    <row r="72" spans="1:9">
      <c r="A72" s="151" t="s">
        <v>6478</v>
      </c>
      <c r="B72" s="151"/>
      <c r="C72" s="152"/>
      <c r="D72" s="153"/>
      <c r="E72" s="153"/>
      <c r="F72" s="153"/>
      <c r="G72" s="153"/>
      <c r="H72" s="153"/>
      <c r="I72" s="156"/>
    </row>
    <row r="73" spans="1:9">
      <c r="A73" s="151" t="s">
        <v>6479</v>
      </c>
      <c r="B73" s="151"/>
      <c r="C73" s="151"/>
      <c r="D73" s="152"/>
      <c r="E73" s="153"/>
      <c r="F73" s="153"/>
      <c r="G73" s="153"/>
      <c r="H73" s="153"/>
      <c r="I73" s="156"/>
    </row>
    <row r="74" ht="58.2" customHeight="1" spans="1:9">
      <c r="A74" s="154" t="s">
        <v>6480</v>
      </c>
      <c r="B74" s="155"/>
      <c r="C74" s="152"/>
      <c r="D74" s="153"/>
      <c r="E74" s="153"/>
      <c r="F74" s="153"/>
      <c r="G74" s="153"/>
      <c r="H74" s="153"/>
      <c r="I74" s="156"/>
    </row>
    <row r="75" spans="1:9">
      <c r="A75" s="151" t="s">
        <v>6481</v>
      </c>
      <c r="B75" s="151"/>
      <c r="C75" s="152"/>
      <c r="D75" s="153"/>
      <c r="E75" s="153"/>
      <c r="F75" s="153"/>
      <c r="G75" s="153"/>
      <c r="H75" s="153"/>
      <c r="I75" s="156"/>
    </row>
    <row r="76" spans="1:9">
      <c r="A76" s="151" t="s">
        <v>6482</v>
      </c>
      <c r="B76" s="152"/>
      <c r="C76" s="153"/>
      <c r="D76" s="153"/>
      <c r="E76" s="153"/>
      <c r="F76" s="153"/>
      <c r="G76" s="153"/>
      <c r="H76" s="153"/>
      <c r="I76" s="156"/>
    </row>
    <row r="77" spans="1:9">
      <c r="A77" s="151" t="s">
        <v>6483</v>
      </c>
      <c r="B77" s="151"/>
      <c r="C77" s="152"/>
      <c r="D77" s="156"/>
      <c r="E77" s="157" t="s">
        <v>6484</v>
      </c>
      <c r="F77" s="56"/>
      <c r="G77" s="157" t="s">
        <v>6485</v>
      </c>
      <c r="H77" s="56" t="s">
        <v>6486</v>
      </c>
      <c r="I77" s="157"/>
    </row>
  </sheetData>
  <mergeCells count="18">
    <mergeCell ref="A2:I2"/>
    <mergeCell ref="A3:I3"/>
    <mergeCell ref="A4:C4"/>
    <mergeCell ref="A5:C5"/>
    <mergeCell ref="A7:H7"/>
    <mergeCell ref="A24:G24"/>
    <mergeCell ref="A57:G57"/>
    <mergeCell ref="A68:H68"/>
    <mergeCell ref="A69:D69"/>
    <mergeCell ref="D71:I71"/>
    <mergeCell ref="C72:I72"/>
    <mergeCell ref="D73:I73"/>
    <mergeCell ref="A74:B74"/>
    <mergeCell ref="C74:I74"/>
    <mergeCell ref="C75:I75"/>
    <mergeCell ref="B76:I76"/>
    <mergeCell ref="C77:D77"/>
    <mergeCell ref="I4:I5"/>
  </mergeCells>
  <pageMargins left="0.511811024" right="0.511811024" top="0.787401575" bottom="0.787401575" header="0.31496062" footer="0.31496062"/>
  <pageSetup paperSize="9" scale="59" orientation="portrait"/>
  <headerFooter/>
  <rowBreaks count="1" manualBreakCount="1">
    <brk id="34" max="8" man="1"/>
  </rowBreak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J23"/>
  <sheetViews>
    <sheetView view="pageBreakPreview" zoomScale="89" zoomScaleNormal="100" workbookViewId="0">
      <selection activeCell="B2" sqref="B2:H20"/>
    </sheetView>
  </sheetViews>
  <sheetFormatPr defaultColWidth="9" defaultRowHeight="13"/>
  <cols>
    <col min="1" max="1" width="3.33636363636364" style="90" customWidth="1"/>
    <col min="2" max="2" width="16.4454545454545" style="90" customWidth="1"/>
    <col min="3" max="3" width="16.8909090909091" style="90" customWidth="1"/>
    <col min="4" max="4" width="49.4454545454545" style="90" customWidth="1"/>
    <col min="5" max="5" width="12.6636363636364" style="90" customWidth="1"/>
    <col min="6" max="6" width="14.6636363636364" style="90" customWidth="1"/>
    <col min="7" max="7" width="13.8909090909091" style="90" customWidth="1"/>
    <col min="8" max="8" width="18.1090909090909" style="90" customWidth="1"/>
    <col min="9" max="9" width="8.89090909090909" style="90"/>
    <col min="10" max="10" width="11.3363636363636" style="90" customWidth="1"/>
    <col min="11" max="16384" width="8.89090909090909" style="90"/>
  </cols>
  <sheetData>
    <row r="1" ht="13.75" spans="2:3">
      <c r="B1" s="91" t="s">
        <v>6487</v>
      </c>
      <c r="C1" s="91" t="s">
        <v>6488</v>
      </c>
    </row>
    <row r="2" ht="13.75" spans="2:8">
      <c r="B2" s="132" t="s">
        <v>6489</v>
      </c>
      <c r="C2" s="133"/>
      <c r="D2" s="133"/>
      <c r="E2" s="133"/>
      <c r="F2" s="133"/>
      <c r="G2" s="134"/>
      <c r="H2" s="95" t="s">
        <v>16</v>
      </c>
    </row>
    <row r="3" ht="5.4" customHeight="1"/>
    <row r="4" ht="26" spans="2:8">
      <c r="B4" s="96" t="s">
        <v>6</v>
      </c>
      <c r="C4" s="97" t="s">
        <v>245</v>
      </c>
      <c r="D4" s="98" t="s">
        <v>8</v>
      </c>
      <c r="E4" s="97" t="s">
        <v>9</v>
      </c>
      <c r="F4" s="97" t="s">
        <v>6490</v>
      </c>
      <c r="G4" s="97" t="s">
        <v>6491</v>
      </c>
      <c r="H4" s="99" t="s">
        <v>6492</v>
      </c>
    </row>
    <row r="5" spans="2:8">
      <c r="B5" s="100">
        <v>1</v>
      </c>
      <c r="C5" s="101" t="s">
        <v>6493</v>
      </c>
      <c r="D5" s="101"/>
      <c r="E5" s="101"/>
      <c r="F5" s="101"/>
      <c r="G5" s="101"/>
      <c r="H5" s="102">
        <f>SUM(H6:H12)</f>
        <v>5278.65</v>
      </c>
    </row>
    <row r="6" spans="2:8">
      <c r="B6" s="103" t="s">
        <v>13</v>
      </c>
      <c r="C6" s="104" t="s">
        <v>6494</v>
      </c>
      <c r="D6" s="105"/>
      <c r="E6" s="105"/>
      <c r="F6" s="105"/>
      <c r="G6" s="105"/>
      <c r="H6" s="106"/>
    </row>
    <row r="7" ht="26" spans="2:8">
      <c r="B7" s="114" t="s">
        <v>6495</v>
      </c>
      <c r="C7" s="108" t="s">
        <v>6496</v>
      </c>
      <c r="D7" s="109" t="s">
        <v>6497</v>
      </c>
      <c r="E7" s="110" t="s">
        <v>204</v>
      </c>
      <c r="F7" s="111">
        <v>3761.76</v>
      </c>
      <c r="G7" s="112">
        <v>1</v>
      </c>
      <c r="H7" s="115">
        <f>TRUNC((G7*F7),2)</f>
        <v>3761.76</v>
      </c>
    </row>
    <row r="8" spans="2:8">
      <c r="B8" s="114" t="s">
        <v>6498</v>
      </c>
      <c r="C8" s="108" t="s">
        <v>6499</v>
      </c>
      <c r="D8" s="135" t="s">
        <v>6500</v>
      </c>
      <c r="E8" s="107" t="s">
        <v>321</v>
      </c>
      <c r="F8" s="111">
        <f>H7*(1-I23)</f>
        <v>3761.76</v>
      </c>
      <c r="G8" s="136">
        <v>0.2</v>
      </c>
      <c r="H8" s="115">
        <f t="shared" ref="H8" si="0">TRUNC((G8*F8),2)</f>
        <v>752.35</v>
      </c>
    </row>
    <row r="9" hidden="1" spans="2:8">
      <c r="B9" s="103" t="s">
        <v>18</v>
      </c>
      <c r="C9" s="104" t="s">
        <v>6501</v>
      </c>
      <c r="D9" s="105"/>
      <c r="E9" s="105"/>
      <c r="F9" s="105"/>
      <c r="G9" s="105"/>
      <c r="H9" s="106"/>
    </row>
    <row r="10" ht="26" hidden="1" spans="2:10">
      <c r="B10" s="114" t="s">
        <v>6502</v>
      </c>
      <c r="C10" s="108" t="s">
        <v>6503</v>
      </c>
      <c r="D10" s="109" t="s">
        <v>6504</v>
      </c>
      <c r="E10" s="110" t="s">
        <v>204</v>
      </c>
      <c r="F10" s="111">
        <v>9353.57</v>
      </c>
      <c r="G10" s="112">
        <f>2/30</f>
        <v>0.0666666666666667</v>
      </c>
      <c r="H10" s="115"/>
      <c r="J10" s="90" t="s">
        <v>6505</v>
      </c>
    </row>
    <row r="11" spans="2:8">
      <c r="B11" s="103" t="s">
        <v>18</v>
      </c>
      <c r="C11" s="104" t="s">
        <v>6506</v>
      </c>
      <c r="D11" s="105"/>
      <c r="E11" s="105"/>
      <c r="F11" s="105"/>
      <c r="G11" s="105"/>
      <c r="H11" s="106"/>
    </row>
    <row r="12" ht="26" spans="2:8">
      <c r="B12" s="114" t="s">
        <v>6502</v>
      </c>
      <c r="C12" s="108" t="s">
        <v>6507</v>
      </c>
      <c r="D12" s="109" t="s">
        <v>6508</v>
      </c>
      <c r="E12" s="110" t="s">
        <v>6509</v>
      </c>
      <c r="F12" s="111">
        <v>30.99</v>
      </c>
      <c r="G12" s="112">
        <f>G15+G16+G18+G19</f>
        <v>24.6708333333333</v>
      </c>
      <c r="H12" s="115">
        <f t="shared" ref="H12" si="1">TRUNC((G12*F12),2)</f>
        <v>764.54</v>
      </c>
    </row>
    <row r="13" spans="2:10">
      <c r="B13" s="100">
        <v>2</v>
      </c>
      <c r="C13" s="116" t="s">
        <v>6510</v>
      </c>
      <c r="D13" s="117"/>
      <c r="E13" s="117"/>
      <c r="F13" s="117"/>
      <c r="G13" s="118"/>
      <c r="H13" s="102">
        <f>SUM(H15:H19)</f>
        <v>3934.53</v>
      </c>
      <c r="J13" s="130"/>
    </row>
    <row r="14" spans="2:8">
      <c r="B14" s="103" t="s">
        <v>76</v>
      </c>
      <c r="C14" s="104" t="s">
        <v>6511</v>
      </c>
      <c r="D14" s="105"/>
      <c r="E14" s="105"/>
      <c r="F14" s="105"/>
      <c r="G14" s="105"/>
      <c r="H14" s="106"/>
    </row>
    <row r="15" ht="65" spans="2:10">
      <c r="B15" s="114" t="s">
        <v>6512</v>
      </c>
      <c r="C15" s="108" t="s">
        <v>6513</v>
      </c>
      <c r="D15" s="109" t="s">
        <v>6514</v>
      </c>
      <c r="E15" s="110" t="s">
        <v>6509</v>
      </c>
      <c r="F15" s="111">
        <v>214.91</v>
      </c>
      <c r="G15" s="113">
        <f>191*1/16*70%</f>
        <v>8.35625</v>
      </c>
      <c r="H15" s="115">
        <f>TRUNC((G15*F15),2)</f>
        <v>1795.84</v>
      </c>
      <c r="J15" s="90" t="s">
        <v>6515</v>
      </c>
    </row>
    <row r="16" ht="65" spans="2:10">
      <c r="B16" s="114" t="s">
        <v>6516</v>
      </c>
      <c r="C16" s="108" t="s">
        <v>6517</v>
      </c>
      <c r="D16" s="109" t="s">
        <v>6518</v>
      </c>
      <c r="E16" s="110" t="s">
        <v>6509</v>
      </c>
      <c r="F16" s="111">
        <v>62.24</v>
      </c>
      <c r="G16" s="113">
        <f>191*1/16*30%</f>
        <v>3.58125</v>
      </c>
      <c r="H16" s="115">
        <f t="shared" ref="H16:H19" si="2">TRUNC((G16*F16),2)</f>
        <v>222.89</v>
      </c>
      <c r="J16" s="90" t="s">
        <v>6515</v>
      </c>
    </row>
    <row r="17" spans="2:8">
      <c r="B17" s="103" t="s">
        <v>81</v>
      </c>
      <c r="C17" s="104" t="s">
        <v>6519</v>
      </c>
      <c r="D17" s="105"/>
      <c r="E17" s="105"/>
      <c r="F17" s="105"/>
      <c r="G17" s="105"/>
      <c r="H17" s="106"/>
    </row>
    <row r="18" ht="52" spans="2:10">
      <c r="B18" s="114" t="s">
        <v>6520</v>
      </c>
      <c r="C18" s="108" t="s">
        <v>6521</v>
      </c>
      <c r="D18" s="109" t="s">
        <v>6522</v>
      </c>
      <c r="E18" s="110" t="s">
        <v>6509</v>
      </c>
      <c r="F18" s="111">
        <v>186.78</v>
      </c>
      <c r="G18" s="113">
        <f>191*2/30*70%</f>
        <v>8.91333333333333</v>
      </c>
      <c r="H18" s="115">
        <f t="shared" si="2"/>
        <v>1664.83</v>
      </c>
      <c r="J18" s="90" t="s">
        <v>6523</v>
      </c>
    </row>
    <row r="19" ht="52" spans="2:10">
      <c r="B19" s="114" t="s">
        <v>6524</v>
      </c>
      <c r="C19" s="108" t="s">
        <v>6525</v>
      </c>
      <c r="D19" s="109" t="s">
        <v>6526</v>
      </c>
      <c r="E19" s="110" t="s">
        <v>6509</v>
      </c>
      <c r="F19" s="111">
        <v>65.7</v>
      </c>
      <c r="G19" s="113">
        <f>191*2/30*30%</f>
        <v>3.82</v>
      </c>
      <c r="H19" s="115">
        <f t="shared" si="2"/>
        <v>250.97</v>
      </c>
      <c r="J19" s="90" t="s">
        <v>6527</v>
      </c>
    </row>
    <row r="20" ht="13.75" spans="2:8">
      <c r="B20" s="119" t="s">
        <v>6528</v>
      </c>
      <c r="C20" s="120"/>
      <c r="D20" s="120"/>
      <c r="E20" s="120"/>
      <c r="F20" s="120"/>
      <c r="G20" s="121"/>
      <c r="H20" s="122">
        <f>TRUNC(H5+H13,2)</f>
        <v>9213.18</v>
      </c>
    </row>
    <row r="21" spans="6:8">
      <c r="F21" s="123"/>
      <c r="G21" s="124" t="s">
        <v>6529</v>
      </c>
      <c r="H21" s="125">
        <v>22</v>
      </c>
    </row>
    <row r="22" ht="13.75" spans="6:8">
      <c r="F22" s="126"/>
      <c r="G22" s="127" t="s">
        <v>6530</v>
      </c>
      <c r="H22" s="128">
        <v>1200</v>
      </c>
    </row>
    <row r="23" ht="13.75" spans="6:9">
      <c r="F23" s="126"/>
      <c r="G23" s="127" t="s">
        <v>6531</v>
      </c>
      <c r="H23" s="129">
        <f>ROUND(H20/H21/H22,2)</f>
        <v>0.35</v>
      </c>
      <c r="I23" s="131">
        <v>0</v>
      </c>
    </row>
  </sheetData>
  <mergeCells count="9">
    <mergeCell ref="B2:G2"/>
    <mergeCell ref="C5:G5"/>
    <mergeCell ref="C6:H6"/>
    <mergeCell ref="C9:H9"/>
    <mergeCell ref="C11:H11"/>
    <mergeCell ref="C13:G13"/>
    <mergeCell ref="C14:H14"/>
    <mergeCell ref="C17:H17"/>
    <mergeCell ref="B20:G20"/>
  </mergeCells>
  <pageMargins left="0.511811024" right="0.511811024" top="0.787401575" bottom="0.787401575" header="0.31496062" footer="0.31496062"/>
  <pageSetup paperSize="9" scale="81" orientation="landscape"/>
  <headerFooter/>
  <colBreaks count="1" manualBreakCount="1">
    <brk id="8" max="1048575" man="1"/>
  </colBreak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1:J23"/>
  <sheetViews>
    <sheetView tabSelected="1" view="pageBreakPreview" zoomScale="89" zoomScaleNormal="100" workbookViewId="0">
      <selection activeCell="B2" sqref="B2:H20"/>
    </sheetView>
  </sheetViews>
  <sheetFormatPr defaultColWidth="9" defaultRowHeight="13"/>
  <cols>
    <col min="1" max="1" width="3.33636363636364" style="90" customWidth="1"/>
    <col min="2" max="2" width="16.4454545454545" style="90" customWidth="1"/>
    <col min="3" max="3" width="16.8909090909091" style="90" customWidth="1"/>
    <col min="4" max="4" width="49.4454545454545" style="90" customWidth="1"/>
    <col min="5" max="5" width="12.6636363636364" style="90" customWidth="1"/>
    <col min="6" max="6" width="14.6636363636364" style="90" customWidth="1"/>
    <col min="7" max="7" width="13.8909090909091" style="90" customWidth="1"/>
    <col min="8" max="8" width="18.1090909090909" style="90" customWidth="1"/>
    <col min="9" max="9" width="8.89090909090909" style="90"/>
    <col min="10" max="10" width="11.3363636363636" style="90" customWidth="1"/>
    <col min="11" max="16384" width="8.89090909090909" style="90"/>
  </cols>
  <sheetData>
    <row r="1" ht="13.75" spans="2:3">
      <c r="B1" s="91" t="s">
        <v>6487</v>
      </c>
      <c r="C1" s="91" t="s">
        <v>6488</v>
      </c>
    </row>
    <row r="2" ht="13.75" spans="2:8">
      <c r="B2" s="92" t="s">
        <v>6532</v>
      </c>
      <c r="C2" s="93"/>
      <c r="D2" s="93"/>
      <c r="E2" s="93"/>
      <c r="F2" s="93"/>
      <c r="G2" s="94"/>
      <c r="H2" s="95" t="s">
        <v>73</v>
      </c>
    </row>
    <row r="3" ht="5.4" customHeight="1"/>
    <row r="4" ht="26" spans="2:8">
      <c r="B4" s="96" t="s">
        <v>6</v>
      </c>
      <c r="C4" s="97" t="s">
        <v>245</v>
      </c>
      <c r="D4" s="98" t="s">
        <v>8</v>
      </c>
      <c r="E4" s="97" t="s">
        <v>9</v>
      </c>
      <c r="F4" s="97" t="s">
        <v>6490</v>
      </c>
      <c r="G4" s="97" t="s">
        <v>6491</v>
      </c>
      <c r="H4" s="99" t="s">
        <v>6533</v>
      </c>
    </row>
    <row r="5" spans="2:8">
      <c r="B5" s="100">
        <v>1</v>
      </c>
      <c r="C5" s="101" t="s">
        <v>6493</v>
      </c>
      <c r="D5" s="101"/>
      <c r="E5" s="101"/>
      <c r="F5" s="101"/>
      <c r="G5" s="101"/>
      <c r="H5" s="102">
        <f>SUM(H6:H12)</f>
        <v>7.2369</v>
      </c>
    </row>
    <row r="6" spans="2:8">
      <c r="B6" s="103" t="s">
        <v>13</v>
      </c>
      <c r="C6" s="104" t="s">
        <v>6534</v>
      </c>
      <c r="D6" s="105"/>
      <c r="E6" s="105"/>
      <c r="F6" s="105"/>
      <c r="G6" s="105"/>
      <c r="H6" s="106"/>
    </row>
    <row r="7" ht="26" spans="2:8">
      <c r="B7" s="107" t="s">
        <v>6495</v>
      </c>
      <c r="C7" s="108" t="s">
        <v>6496</v>
      </c>
      <c r="D7" s="109" t="s">
        <v>6497</v>
      </c>
      <c r="E7" s="110" t="s">
        <v>6509</v>
      </c>
      <c r="F7" s="111">
        <v>20.92</v>
      </c>
      <c r="G7" s="112">
        <v>0.25</v>
      </c>
      <c r="H7" s="113">
        <f>TRUNC((G7*F7),2)</f>
        <v>5.23</v>
      </c>
    </row>
    <row r="8" ht="39" spans="2:8">
      <c r="B8" s="107"/>
      <c r="C8" s="108"/>
      <c r="D8" s="109" t="s">
        <v>6535</v>
      </c>
      <c r="E8" s="110" t="s">
        <v>321</v>
      </c>
      <c r="F8" s="111">
        <f>F7/4</f>
        <v>5.23</v>
      </c>
      <c r="G8" s="112">
        <v>1</v>
      </c>
      <c r="H8" s="113">
        <f>F8*3%</f>
        <v>0.1569</v>
      </c>
    </row>
    <row r="9" hidden="1" spans="2:8">
      <c r="B9" s="103" t="s">
        <v>18</v>
      </c>
      <c r="C9" s="104" t="s">
        <v>6501</v>
      </c>
      <c r="D9" s="105"/>
      <c r="E9" s="105"/>
      <c r="F9" s="105"/>
      <c r="G9" s="105"/>
      <c r="H9" s="106"/>
    </row>
    <row r="10" ht="26" hidden="1" spans="2:10">
      <c r="B10" s="114" t="s">
        <v>6502</v>
      </c>
      <c r="C10" s="108" t="s">
        <v>6503</v>
      </c>
      <c r="D10" s="109" t="s">
        <v>6504</v>
      </c>
      <c r="E10" s="110" t="s">
        <v>204</v>
      </c>
      <c r="F10" s="111">
        <v>9353.57</v>
      </c>
      <c r="G10" s="112">
        <f>2/30</f>
        <v>0.0666666666666667</v>
      </c>
      <c r="H10" s="115"/>
      <c r="J10" s="90" t="s">
        <v>6505</v>
      </c>
    </row>
    <row r="11" spans="2:8">
      <c r="B11" s="103" t="s">
        <v>18</v>
      </c>
      <c r="C11" s="104" t="s">
        <v>6506</v>
      </c>
      <c r="D11" s="105"/>
      <c r="E11" s="105"/>
      <c r="F11" s="105"/>
      <c r="G11" s="105"/>
      <c r="H11" s="106"/>
    </row>
    <row r="12" ht="26" spans="2:8">
      <c r="B12" s="114" t="s">
        <v>6502</v>
      </c>
      <c r="C12" s="108" t="s">
        <v>6507</v>
      </c>
      <c r="D12" s="109" t="s">
        <v>6508</v>
      </c>
      <c r="E12" s="110" t="s">
        <v>6509</v>
      </c>
      <c r="F12" s="111">
        <v>30.99</v>
      </c>
      <c r="G12" s="112">
        <f>G15</f>
        <v>0.06</v>
      </c>
      <c r="H12" s="115">
        <f t="shared" ref="H12" si="0">TRUNC((G12*F12),2)</f>
        <v>1.85</v>
      </c>
    </row>
    <row r="13" spans="2:10">
      <c r="B13" s="100">
        <v>2</v>
      </c>
      <c r="C13" s="116" t="s">
        <v>6510</v>
      </c>
      <c r="D13" s="117"/>
      <c r="E13" s="117"/>
      <c r="F13" s="117"/>
      <c r="G13" s="118"/>
      <c r="H13" s="102">
        <f>SUM(H15:H19)</f>
        <v>18.87</v>
      </c>
      <c r="J13" s="130"/>
    </row>
    <row r="14" spans="2:8">
      <c r="B14" s="103" t="s">
        <v>76</v>
      </c>
      <c r="C14" s="104" t="s">
        <v>6536</v>
      </c>
      <c r="D14" s="105"/>
      <c r="E14" s="105"/>
      <c r="F14" s="105"/>
      <c r="G14" s="105"/>
      <c r="H14" s="106"/>
    </row>
    <row r="15" ht="65" spans="2:8">
      <c r="B15" s="114" t="s">
        <v>6512</v>
      </c>
      <c r="C15" s="108" t="s">
        <v>6537</v>
      </c>
      <c r="D15" s="109" t="s">
        <v>6538</v>
      </c>
      <c r="E15" s="110" t="s">
        <v>6509</v>
      </c>
      <c r="F15" s="111">
        <v>314.52</v>
      </c>
      <c r="G15" s="113">
        <v>0.06</v>
      </c>
      <c r="H15" s="115">
        <f>TRUNC((G15*F15),2)</f>
        <v>18.87</v>
      </c>
    </row>
    <row r="16" ht="65" hidden="1" spans="2:10">
      <c r="B16" s="114" t="s">
        <v>6516</v>
      </c>
      <c r="C16" s="108" t="s">
        <v>6517</v>
      </c>
      <c r="D16" s="109" t="s">
        <v>6518</v>
      </c>
      <c r="E16" s="110" t="s">
        <v>6509</v>
      </c>
      <c r="F16" s="111"/>
      <c r="G16" s="113">
        <f>191*1/16*30%</f>
        <v>3.58125</v>
      </c>
      <c r="H16" s="115">
        <f t="shared" ref="H16:H19" si="1">TRUNC((G16*F16),2)</f>
        <v>0</v>
      </c>
      <c r="J16" s="90" t="s">
        <v>6515</v>
      </c>
    </row>
    <row r="17" hidden="1" spans="2:8">
      <c r="B17" s="103" t="s">
        <v>81</v>
      </c>
      <c r="C17" s="104" t="s">
        <v>6519</v>
      </c>
      <c r="D17" s="105"/>
      <c r="E17" s="105"/>
      <c r="F17" s="105"/>
      <c r="G17" s="105"/>
      <c r="H17" s="106"/>
    </row>
    <row r="18" ht="52" hidden="1" spans="2:10">
      <c r="B18" s="114" t="s">
        <v>6520</v>
      </c>
      <c r="C18" s="108" t="s">
        <v>6521</v>
      </c>
      <c r="D18" s="109" t="s">
        <v>6522</v>
      </c>
      <c r="E18" s="110" t="s">
        <v>6509</v>
      </c>
      <c r="F18" s="111">
        <v>186.78</v>
      </c>
      <c r="G18" s="113"/>
      <c r="H18" s="115">
        <f t="shared" si="1"/>
        <v>0</v>
      </c>
      <c r="J18" s="90" t="s">
        <v>6523</v>
      </c>
    </row>
    <row r="19" ht="52" hidden="1" spans="2:10">
      <c r="B19" s="114" t="s">
        <v>6524</v>
      </c>
      <c r="C19" s="108" t="s">
        <v>6525</v>
      </c>
      <c r="D19" s="109" t="s">
        <v>6526</v>
      </c>
      <c r="E19" s="110" t="s">
        <v>6509</v>
      </c>
      <c r="F19" s="111">
        <v>65.7</v>
      </c>
      <c r="G19" s="113"/>
      <c r="H19" s="115">
        <f t="shared" si="1"/>
        <v>0</v>
      </c>
      <c r="J19" s="90" t="s">
        <v>6527</v>
      </c>
    </row>
    <row r="20" ht="13.75" spans="2:8">
      <c r="B20" s="119" t="s">
        <v>6539</v>
      </c>
      <c r="C20" s="120"/>
      <c r="D20" s="120"/>
      <c r="E20" s="120"/>
      <c r="F20" s="120"/>
      <c r="G20" s="121"/>
      <c r="H20" s="122">
        <f>TRUNC(H5+H13,2)</f>
        <v>26.1</v>
      </c>
    </row>
    <row r="21" hidden="1" spans="6:8">
      <c r="F21" s="123"/>
      <c r="G21" s="124" t="s">
        <v>6529</v>
      </c>
      <c r="H21" s="125"/>
    </row>
    <row r="22" ht="13.75" hidden="1" spans="6:8">
      <c r="F22" s="126"/>
      <c r="G22" s="127" t="s">
        <v>6530</v>
      </c>
      <c r="H22" s="128"/>
    </row>
    <row r="23" ht="13.75" hidden="1" spans="6:9">
      <c r="F23" s="126"/>
      <c r="G23" s="127" t="s">
        <v>6531</v>
      </c>
      <c r="H23" s="129"/>
      <c r="I23" s="131">
        <v>0</v>
      </c>
    </row>
  </sheetData>
  <mergeCells count="9">
    <mergeCell ref="B2:G2"/>
    <mergeCell ref="C5:G5"/>
    <mergeCell ref="C6:H6"/>
    <mergeCell ref="C9:H9"/>
    <mergeCell ref="C11:H11"/>
    <mergeCell ref="C13:G13"/>
    <mergeCell ref="C14:H14"/>
    <mergeCell ref="C17:H17"/>
    <mergeCell ref="B20:G20"/>
  </mergeCells>
  <pageMargins left="0.511811024" right="0.511811024" top="0.787401575" bottom="0.787401575" header="0.31496062" footer="0.31496062"/>
  <pageSetup paperSize="9" scale="81" orientation="landscape"/>
  <headerFooter/>
  <colBreaks count="1" manualBreakCount="1">
    <brk id="8" max="1048575" man="1"/>
  </col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MEMORIAL DESCRITIVO</vt:lpstr>
      <vt:lpstr>Pla. Orçamentária</vt:lpstr>
      <vt:lpstr>CRONOGRAMA FÍSICO FINANCEIRO</vt:lpstr>
      <vt:lpstr>BDI</vt:lpstr>
      <vt:lpstr>COMP.</vt:lpstr>
      <vt:lpstr>PONTOS DE ATENDIMENTO</vt:lpstr>
      <vt:lpstr>ACEITABILIDADE</vt:lpstr>
      <vt:lpstr>Composicao VARRIÇÃO </vt:lpstr>
      <vt:lpstr>Composicao IRRIGACAO</vt:lpstr>
      <vt:lpstr>parcela relevância</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André Fernandez</dc:creator>
  <cp:lastModifiedBy>User</cp:lastModifiedBy>
  <dcterms:created xsi:type="dcterms:W3CDTF">2025-03-25T11:38:00Z</dcterms:created>
  <cp:lastPrinted>2025-04-30T16:56:00Z</cp:lastPrinted>
  <dcterms:modified xsi:type="dcterms:W3CDTF">2025-06-09T16:07:16Z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D743B44589694CF1A3D91441AE933576_12</vt:lpwstr>
  </property>
  <property fmtid="{D5CDD505-2E9C-101B-9397-08002B2CF9AE}" pid="3" name="KSOProductBuildVer">
    <vt:lpwstr>1046-12.2.0.21179</vt:lpwstr>
  </property>
</Properties>
</file>